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1865" windowHeight="6855" activeTab="1"/>
  </bookViews>
  <sheets>
    <sheet name="Arkusz4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<sst xmlns="http://schemas.openxmlformats.org/spreadsheetml/2006/main" count="927" uniqueCount="581">
  <si>
    <t>§  4110, § 4120  składki na ubezpieczenie społeczne i F.Pracy</t>
  </si>
  <si>
    <t>wynagr."13",pochodne od wyn.i Fund.Socjalny.                           (§ 4040;4110;4120;4440)</t>
  </si>
  <si>
    <t>§  992  Spłata kredytu - dotyczy</t>
  </si>
  <si>
    <t>Sporządziła:           Skarbnik Gminy                                                   W ó j t   G m i n y</t>
  </si>
  <si>
    <r>
      <t>Roz.80103</t>
    </r>
    <r>
      <rPr>
        <sz val="12"/>
        <rFont val="Times New Roman"/>
        <family val="1"/>
      </rPr>
      <t xml:space="preserve"> Oddziały przedszkolne w szkołach podstawowych                                                                   (etaty  - 3 nauczycieli )</t>
    </r>
  </si>
  <si>
    <t xml:space="preserve">    W ó j t   G m i n y</t>
  </si>
  <si>
    <t>§ 4350 Zakup usług dostępu do sieci internetowej</t>
  </si>
  <si>
    <r>
      <t>Podatek od czynności cywilno-prawnych</t>
    </r>
    <r>
      <rPr>
        <sz val="12"/>
        <rFont val="Arial CE"/>
        <family val="2"/>
      </rPr>
      <t xml:space="preserve">  osób  fizycznych i od osób prawnych</t>
    </r>
  </si>
  <si>
    <t>Dz.  756   R.  75615 §  0500</t>
  </si>
  <si>
    <t>6.</t>
  </si>
  <si>
    <t>stypendia dla uczniów § 3240</t>
  </si>
  <si>
    <t>Zadania z dotacji Urzędu Wojewódzkiego</t>
  </si>
  <si>
    <t>8.</t>
  </si>
  <si>
    <t>9.</t>
  </si>
  <si>
    <t xml:space="preserve">  IV.</t>
  </si>
  <si>
    <t>Dz.  756   R.  75647  §  0910</t>
  </si>
  <si>
    <t xml:space="preserve"> - darowizny pieniężne</t>
  </si>
  <si>
    <t>pozostałe wydatki i opłaty pocztowe, ryczałty samochodowe §3020 § 4210 § 4280 § 4300,§ 4410 §4430</t>
  </si>
  <si>
    <t>droga Rowy</t>
  </si>
  <si>
    <t>droga Słomków Mokry</t>
  </si>
  <si>
    <t>Skrzyżowanie dróg w Słomkowie Mokrym</t>
  </si>
  <si>
    <t>§  3030  Diety dla członków komisji</t>
  </si>
  <si>
    <t>§  4170 - 4410 Pozostałe wydatki</t>
  </si>
  <si>
    <t>§  4300  Usługi pozostałe - prenumerata, pocztowe</t>
  </si>
  <si>
    <t>dodatki mieszk., wiejskie, świadczenia z przepisów bhp                § 3020</t>
  </si>
  <si>
    <t>zakup materiałów i wyposażenia § 4210</t>
  </si>
  <si>
    <t>Dz.  600   R.  60016  §  0970- pozostałe dochody</t>
  </si>
  <si>
    <t>prowadzenie świetlic terapeutycznych § 4170</t>
  </si>
  <si>
    <t>§ 3240 Stypendia dla uczniów  (dotacja U.W)</t>
  </si>
  <si>
    <t>Dz.  854   R.  85401  §  0830</t>
  </si>
  <si>
    <t>Zadania ze  środków funduszy strukturalnych</t>
  </si>
  <si>
    <t>wynagrodzenia  bezosobowe  § 4178,4179</t>
  </si>
  <si>
    <t>pozostałe wydatki rzecz. § 4118-4129 i § 4218-4419</t>
  </si>
  <si>
    <t>umowa zlecenie na prowadz. Punktu  konsultacyjnego § 4170</t>
  </si>
  <si>
    <t>Dz.  801  R.   80195  §  2030</t>
  </si>
  <si>
    <t>Dotacja dla Szkoły Podstawowej Wągłczewie na realizację Projektu "Szkoła Marzeń"</t>
  </si>
  <si>
    <t>dodatkowe wynagr. roczne, pochodne od wynagr.– ZUS, fundusz świadczeń socjal. § 4040,4110,4120,4440</t>
  </si>
  <si>
    <t>Razem  przychody</t>
  </si>
  <si>
    <t>OSP Charłupia Wielka</t>
  </si>
  <si>
    <t>Razem rozchody</t>
  </si>
  <si>
    <t>§  4170  Egzamin kwalifikacyjny nauczycieli (wynagrodzenie członków komisji)</t>
  </si>
  <si>
    <t xml:space="preserve">Dochody z dzierżawy składników mająt. Skarbu Państwa (obwody łowieckie) </t>
  </si>
  <si>
    <t xml:space="preserve"> - darowizny pieniężne   </t>
  </si>
  <si>
    <t>świad. z przepisów bhp § 3020</t>
  </si>
  <si>
    <t>zakup usług pozostałych § 4300</t>
  </si>
  <si>
    <t xml:space="preserve"> -  wg uchwały Nr XXIX/159/06z dn. 21.03.06</t>
  </si>
  <si>
    <t xml:space="preserve">Dział  754 Bezpieczeństwo publiczne i ochrona przeciw pożarowa - pozostały środki przeznaczone na zakup samochodu pożarniczego - zakup nie został zrealizowany z uwagi na fakt, iż z powodu braku środków Zarząd Krajowy OSP nie przyznał dotacji na dofinansowanie. </t>
  </si>
  <si>
    <t>4. - Zmniejszenie dochodów -budowa kanalizacji- środki z innych źródeł</t>
  </si>
  <si>
    <t>5. Zwiększenie z tytułu uzyskania ponadplanowych dochodów oraz zwiekszenie udziału w podatku dochod. od os.fizyczn.</t>
  </si>
  <si>
    <t>6. Zmiany w subwencjach</t>
  </si>
  <si>
    <t>Dostarczanie wody                                                      (stawka: 1,90zł;  2,50zł + VAT)</t>
  </si>
  <si>
    <t>Dz.  400   R.  40002  §  0970 -za złom</t>
  </si>
  <si>
    <r>
      <t>Dochody z realizacji zadań zleconych (</t>
    </r>
    <r>
      <rPr>
        <sz val="9"/>
        <rFont val="Arial"/>
        <family val="2"/>
      </rPr>
      <t>dowody osobiste</t>
    </r>
    <r>
      <rPr>
        <sz val="12"/>
        <rFont val="Arial"/>
        <family val="2"/>
      </rPr>
      <t>)</t>
    </r>
  </si>
  <si>
    <t>Dz.  801   R.  80104  §  0960    (57dzieci)</t>
  </si>
  <si>
    <t xml:space="preserve">Dz.  801  R.   80101  §  2708    EFS-75%    </t>
  </si>
  <si>
    <t>Dz.  801  R.   80101  §  2709    BP - 25%</t>
  </si>
  <si>
    <t>Dotacje na pokrycie zadań z zakresu adm. rządowej (w tym akcja kurierska zł. 140)</t>
  </si>
  <si>
    <t>Dotacja na przeprowadz.wyborów do rad gminy,wybory wójtów</t>
  </si>
  <si>
    <t>Dz.  751   R.  75109  §  2010</t>
  </si>
  <si>
    <t>Pożyczka na "Remont Stacji Uzdatniania Wody w Charłupi Wielkiej”                                                        § 952 -  okres spłaty 2007-2013</t>
  </si>
  <si>
    <t xml:space="preserve"> remont stacji uzdatniania wody w  Charłupii Wielkiej (środki z pożyczki 353 000)</t>
  </si>
  <si>
    <t xml:space="preserve">rozbudowa wodociągu Wróblew           </t>
  </si>
  <si>
    <t>wydatki inwestycyjne (remont dachu) § 6050</t>
  </si>
  <si>
    <t>Dotacja na sfinansowanie prac komisji egzminacyjnej-awanas zawodowy nauczycieli</t>
  </si>
  <si>
    <t>§ 6300 Wydatki na pomoc finansową - utworzenie wojewódzkiego osrodka szkolenia Państwowej Straży Pożarnej w Sieradzu</t>
  </si>
  <si>
    <r>
      <t>Rozdz. 80101</t>
    </r>
    <r>
      <rPr>
        <sz val="12"/>
        <rFont val="Arial CE"/>
        <family val="2"/>
      </rPr>
      <t xml:space="preserve">  Szkoła  Podstawowa w Wągłczewie Projekt "Szkoła Marzeń"(75% Fun.Sp.+25% Budż.Pań.)</t>
    </r>
  </si>
  <si>
    <r>
      <t>Roz. 85219</t>
    </r>
    <r>
      <rPr>
        <sz val="12"/>
        <rFont val="Times New Roman"/>
        <family val="1"/>
      </rPr>
      <t xml:space="preserve"> Ośrodki Pomocy Społ. (3,5 etatu )</t>
    </r>
  </si>
  <si>
    <r>
      <t>Roz. 85212</t>
    </r>
    <r>
      <rPr>
        <sz val="12"/>
        <rFont val="Times New Roman"/>
        <family val="1"/>
      </rPr>
      <t xml:space="preserve"> Świadczenia rodzinne oraz składki na ubezpieczenie emerytalne i rentowe z ubezp. społ.  (1 etat)</t>
    </r>
  </si>
  <si>
    <t>wydatki rzeczowe § 4210- §4430</t>
  </si>
  <si>
    <t>§  6050 Wydatki inwestycyjne (modernizacja sali konferencyjnej i łazienek )</t>
  </si>
  <si>
    <t xml:space="preserve">zakup inwestycyjny - samochód OSP Wróblew § 6060  </t>
  </si>
  <si>
    <t>zakup pomocy naukowych § 4240</t>
  </si>
  <si>
    <t>wydatki inwest. (założne kostki na placu apelowym) § 6050</t>
  </si>
  <si>
    <t xml:space="preserve">składki na ub.społ.od umów zlec.§4110 </t>
  </si>
  <si>
    <t xml:space="preserve">Pożyczka na "Budowę  Kanalizacji Sanitarnej w m.Wróblew” - lata spłaty 2008 - 2014                    </t>
  </si>
  <si>
    <t xml:space="preserve">Kredyt na "Budowę  Kanalizacji Sanitarnej w m.Wróblew”   - lata spłaty 2008 - 2012                   </t>
  </si>
  <si>
    <t>§ 952 - lata spłaty  2008 - 2012</t>
  </si>
  <si>
    <t xml:space="preserve"> -  wg uchwały Nr XXX/162/06z dn. 18.04.06</t>
  </si>
  <si>
    <t>kredyt na bieżacy remont dróg</t>
  </si>
  <si>
    <t>pożyczka na budowe kanalizacji</t>
  </si>
  <si>
    <t xml:space="preserve"> -  wg zarządzenia Wójta Gminy nr 9/06  z dn 31.05.2006</t>
  </si>
  <si>
    <t>1. Zwiększenie z tytułu podziału nadwyżki budżetowej z lat ubiegłych (wolne środki)</t>
  </si>
  <si>
    <t>Nadwyżka z lat ubiegłych §  957 (wolne środki)</t>
  </si>
  <si>
    <t>ubezp. sprzętu drogowego, usługi zdrowotne,    emisja zanieczyszczeń, podróże służbowe-§ 4280,  § 4430</t>
  </si>
  <si>
    <t>§  4210, § 4270, § 4280, § 4300,  § 4430  pozostałe wydatki rzeczowe na bieżące utrzymanie (zakup paliwa, sprzętu bojowego, przeglądy samochodów, ubezpieczenie, remont sprzętu) w tym:</t>
  </si>
  <si>
    <t>§ 4010–4440 pozostałe wydatki - obsługa swiadczeń</t>
  </si>
  <si>
    <r>
      <t>Roz. 85278</t>
    </r>
    <r>
      <rPr>
        <u val="single"/>
        <sz val="12"/>
        <rFont val="Times New Roman"/>
        <family val="1"/>
      </rPr>
      <t xml:space="preserve"> Usuwanie skutków klęsk żywiołowych   -św</t>
    </r>
    <r>
      <rPr>
        <sz val="12"/>
        <rFont val="Times New Roman"/>
        <family val="1"/>
      </rPr>
      <t>iadczenia   (§ 3110)</t>
    </r>
  </si>
  <si>
    <t>Osiągnięta nadwyżka budżetowa z tytułu niewykorzystanych wydatków oraz rozchodów</t>
  </si>
  <si>
    <t xml:space="preserve"> -  wg zarządzenia Wójta Gminy nr 3/06,4/06,5/06 z dn 31.03.2006</t>
  </si>
  <si>
    <t xml:space="preserve"> -  wg uchwały RG Nr XXX/162/06 z dn. 18.04.06</t>
  </si>
  <si>
    <t>§  4100  wynagrodzenie prowizyjne                                                              (5 % zainkasowanego podatku oraz 160 zł ryczałt stały)</t>
  </si>
  <si>
    <t>wydatki osobowe niezaliczne do wynagrodzeń § 3020</t>
  </si>
  <si>
    <t>zakup usług remontowych, pozostałych i zdrowotnych oraz remonty linii, hydroforni, szkolenia i inne § 4270, § 4280, § 4300</t>
  </si>
  <si>
    <t>(Finansowanie z kredytu § 4270 zł.350.000)</t>
  </si>
  <si>
    <t>Finansowanie:                         p l a n</t>
  </si>
  <si>
    <t xml:space="preserve">pozostałe wydatki rzeczowe   § 4210 - 4430  w tym: remontowe parkiet,posadzki,malowanie zł. 13.399           </t>
  </si>
  <si>
    <t>wydatkowano na poszczególne koła sportowe</t>
  </si>
  <si>
    <t xml:space="preserve">  KS  Kobierzycko   - </t>
  </si>
  <si>
    <t xml:space="preserve">  KS  Słomków        -    </t>
  </si>
  <si>
    <t xml:space="preserve">  KS  Wągłczew       -  </t>
  </si>
  <si>
    <t xml:space="preserve">  KS  Tubądzin         - </t>
  </si>
  <si>
    <t xml:space="preserve"> -  wg uchwały Nr XXXI/170/06 z dn. 28.06.06</t>
  </si>
  <si>
    <t xml:space="preserve"> -  wg zarządzenia Wójta Gminy nr12/06  z dn 30.06.2006</t>
  </si>
  <si>
    <t>modernizacja budynku § 6050</t>
  </si>
  <si>
    <t>renowacja pomnika w miejscowości Wróblew § 4270</t>
  </si>
  <si>
    <t>zakup chłodni-miejsc.Wągłczew,Tubądzin  § 6060</t>
  </si>
  <si>
    <t xml:space="preserve">    5.</t>
  </si>
  <si>
    <r>
      <t xml:space="preserve"> Usługi opiekuńcze -</t>
    </r>
    <r>
      <rPr>
        <u val="single"/>
        <sz val="12"/>
        <rFont val="Arial CE"/>
        <family val="2"/>
      </rPr>
      <t xml:space="preserve"> różne dochody</t>
    </r>
  </si>
  <si>
    <t>hełmy strażackie OSP Tubądzin  3.618,74</t>
  </si>
  <si>
    <t>krzesła   OSP Kobierzycko         3.000,00</t>
  </si>
  <si>
    <t>§ 4240 wyprawka szkolna -zakup podręczników - I kl</t>
  </si>
  <si>
    <t>wynagrodzenia bezosobowe   §  4170 (instruktorzy sportu, trener  KS Kobierzycko)</t>
  </si>
  <si>
    <t>dożyw.osób potrzebujących § 3110-dotacja Urzędu Wojew</t>
  </si>
  <si>
    <t>zakup wyposażenia świetlicy  § 4210-dotacja Urzędu Wojew</t>
  </si>
  <si>
    <t>Kredyt z przeznaczeniem na "Modernizacja dróg gminnych"</t>
  </si>
  <si>
    <t xml:space="preserve"> -  wg uchwały Nr XXXIII/172/06 z dn. 30.08.06</t>
  </si>
  <si>
    <t>Dotacja dla Szkoły Wróblew-Centrum Medyczne Pomocy Psych-Pedagog</t>
  </si>
  <si>
    <t>Podłączenie do kanalizacji</t>
  </si>
  <si>
    <t>zakup usług pozostałych (przejazdy na zawody, usługi sędziów, przewozy kosiarek i inne) §4270 § 4300</t>
  </si>
  <si>
    <t>usługi remontowe – konserwacje oświetlenia § 4270 § 4300</t>
  </si>
  <si>
    <t>kredyt na budowe kanalizacji- zmniejszenie</t>
  </si>
  <si>
    <t xml:space="preserve"> -  wg uchwały RG Nr XXXIV/173/06 z dn. 29.09.06</t>
  </si>
  <si>
    <t xml:space="preserve"> -  wg zarządzenia Wójta Gminy nr17/06  z dn 29.09.2006</t>
  </si>
  <si>
    <t>Dz. 758 Różne rozliczenia</t>
  </si>
  <si>
    <r>
      <t xml:space="preserve">Na dzień 31 grudnia 2006r. budżet Gminy </t>
    </r>
    <r>
      <rPr>
        <b/>
        <sz val="12"/>
        <rFont val="Arial"/>
        <family val="2"/>
      </rPr>
      <t xml:space="preserve">W r ó b l e w </t>
    </r>
    <r>
      <rPr>
        <sz val="12"/>
        <rFont val="Arial"/>
        <family val="2"/>
      </rPr>
      <t>równoważył się i po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stronie dochodów i przychodów, jak i po stronie wydatków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i rozchodów</t>
    </r>
  </si>
  <si>
    <t>2. Zwiększenie z tytułu zaciagnietych kredytów i pożyczek</t>
  </si>
  <si>
    <t xml:space="preserve">wg szczegółowej klasyfikacji      </t>
  </si>
  <si>
    <t>Załącznik</t>
  </si>
  <si>
    <r>
      <t>Roz. 75809</t>
    </r>
    <r>
      <rPr>
        <sz val="12"/>
        <rFont val="Times New Roman"/>
        <family val="1"/>
      </rPr>
      <t xml:space="preserve">  Rozliczenia miedzy  jednostkami samorządu terytorialnego</t>
    </r>
  </si>
  <si>
    <t>wydatki inwestycyjne(wymiana pieca CO)</t>
  </si>
  <si>
    <t>zakup materiałów (kwiaty, znicze) (utrzymanie grobów wojennych i płyt pamiątkowych) § 4210, § 4300</t>
  </si>
  <si>
    <t>OSP Koscierzyn</t>
  </si>
  <si>
    <t>Dz.  801 R.   80101  §  2700</t>
  </si>
  <si>
    <t xml:space="preserve"> -  wg uchwały Nr XXXV/180/06 z dn. 25.10.06</t>
  </si>
  <si>
    <t>Uzupełnienie subwencji ogólnej dla jednostek samorządu terytoriałnego</t>
  </si>
  <si>
    <t>Dz.  758   R.  75802  §  2750</t>
  </si>
  <si>
    <t>Dotacja na zakup podręczników i nauczanie jezyka angielskiego</t>
  </si>
  <si>
    <t xml:space="preserve">Załącznik </t>
  </si>
  <si>
    <t xml:space="preserve">       Skarbnik Gminy</t>
  </si>
  <si>
    <t xml:space="preserve">     Aldona Jamielucha</t>
  </si>
  <si>
    <t>Pomoc pienięzna dla gospodarstw dotknietych suszą</t>
  </si>
  <si>
    <t>Dz.  852   R.  85278  §  2010</t>
  </si>
  <si>
    <t>OSP Kobierzycko</t>
  </si>
  <si>
    <t>10.</t>
  </si>
  <si>
    <t>Dofinansowanie pracodawcom kosztów przygotowania zawodowego młodocianych pracowników</t>
  </si>
  <si>
    <t>Dz.  801 R.   80195  §  2030</t>
  </si>
  <si>
    <t>Dotacje z przeznaczeniem na zwrot podatku akcyzowego zawartego w cenie oleju napedowego dla producentów rolnych</t>
  </si>
  <si>
    <t>Dz.  010   R.  01095  §  2010</t>
  </si>
  <si>
    <t xml:space="preserve">§  4210 Zakup materiałów </t>
  </si>
  <si>
    <t>§ 4040, § 4110, § 4120, § 4440 dodatkowe wynagrodzenie roczne, składki ZUS i odpis na fundusz świad. socjalnych</t>
  </si>
  <si>
    <t>system alarmowyOSPSłomkówSuchy i OSPWróblew 4.447,72</t>
  </si>
  <si>
    <t>naprawa motopompy OSP Sedzioce 2.928</t>
  </si>
  <si>
    <t>§  4430  Koszty przygotowania zawodowego młodocianych pracowników</t>
  </si>
  <si>
    <t xml:space="preserve">      Jan Musiałczyk</t>
  </si>
  <si>
    <t xml:space="preserve">                Jan Musiałczyk</t>
  </si>
  <si>
    <r>
      <t xml:space="preserve">                </t>
    </r>
    <r>
      <rPr>
        <sz val="12"/>
        <rFont val="Arial CE"/>
        <family val="2"/>
      </rPr>
      <t xml:space="preserve"> Aldona Jamielucha</t>
    </r>
  </si>
  <si>
    <t xml:space="preserve">                      Aldona Jamielucha                            Jan Musiałczyk</t>
  </si>
  <si>
    <t xml:space="preserve"> -  wg zarządzenia Wójta Gminy nr23/06  z dn 15.11.2006</t>
  </si>
  <si>
    <t xml:space="preserve"> -  wg zarządzenia Wójta Gminy nr25/06  z dn 28.11.2006</t>
  </si>
  <si>
    <t>Roz. 01095 Pozostała działalność - zwrot podatku akcyzowego</t>
  </si>
  <si>
    <t>§  4430 Różne opłaty i składki</t>
  </si>
  <si>
    <t xml:space="preserve">Z wykonania budżetu Gminy Wróblew do 31 grudnia 2006r. </t>
  </si>
  <si>
    <t>środki własne                        172.000</t>
  </si>
  <si>
    <t>dotacja Urząd Wojew              70.500</t>
  </si>
  <si>
    <t>zakup obieraczki  § 6060</t>
  </si>
  <si>
    <t xml:space="preserve">12a </t>
  </si>
  <si>
    <r>
      <t xml:space="preserve">Wpływy z opłat za zajecie </t>
    </r>
    <r>
      <rPr>
        <b/>
        <sz val="12"/>
        <rFont val="Arial"/>
        <family val="2"/>
      </rPr>
      <t>pasa drogowego</t>
    </r>
  </si>
  <si>
    <t>Dz.  756   R.  75618  §  0490</t>
  </si>
  <si>
    <t>Wykonanie do dnia 31.12.2006 r.</t>
  </si>
  <si>
    <t>Budżet gminy uchwalony przez Radę Gminy Uchwałą Nr XXVIII/149/05 z dnia 29 grudnia 2005 r. po stronie dochodów   i przychodów oraz po stronie wydatków i rozchodów wynosił:</t>
  </si>
  <si>
    <t xml:space="preserve"> -  wg uchwały Nr IV/17/06 z dn. 28.12.06</t>
  </si>
  <si>
    <t>§4210, §4270, §4300 - dofin.do remontów i wyposaż. strażnic</t>
  </si>
  <si>
    <t>§ 4210,  Zakup materiałów i wyposażenia</t>
  </si>
  <si>
    <t>wynagrodzenia osobowe pracow.  (4,00 etaty) § 4010</t>
  </si>
  <si>
    <t>dodatkowe wynagrodzenia. roczne, pochodne od wynagr. – ZUS, fundusz świadczeń socjalnych § 4040,4110,4120,4440</t>
  </si>
  <si>
    <t>wynagr. osobowe pracowników  (5,07 etatu)  § 4010</t>
  </si>
  <si>
    <t>§  4300  Zakup usług pozostałych (decyzje o warunkach zabudowy oraz plan miejscowy Tubądzin -24.400</t>
  </si>
  <si>
    <r>
      <t>Roz. 75023</t>
    </r>
    <r>
      <rPr>
        <sz val="12"/>
        <rFont val="Times New Roman"/>
        <family val="1"/>
      </rPr>
      <t xml:space="preserve"> Urzędy gmin  (22,37 etatu)</t>
    </r>
  </si>
  <si>
    <t>§  4010  wynagrodzenia osobowe                                                        (2 konserwatorów OSPWróblew– 1,21 etatu, Gminny Kom.Ochrony ppoż.-0,25 etatu)</t>
  </si>
  <si>
    <r>
      <t xml:space="preserve">Szkoła Podstawowa </t>
    </r>
    <r>
      <rPr>
        <u val="single"/>
        <sz val="12"/>
        <rFont val="Times New Roman"/>
        <family val="1"/>
      </rPr>
      <t xml:space="preserve">we </t>
    </r>
    <r>
      <rPr>
        <b/>
        <u val="single"/>
        <sz val="12"/>
        <rFont val="Times New Roman"/>
        <family val="1"/>
      </rPr>
      <t>Wróblewie</t>
    </r>
    <r>
      <rPr>
        <sz val="12"/>
        <rFont val="Times New Roman"/>
        <family val="1"/>
      </rPr>
      <t xml:space="preserve">   (etaty nauczycieli –7,74; obsługa – 2,00)</t>
    </r>
  </si>
  <si>
    <r>
      <t xml:space="preserve">Szkoła Podstawowa </t>
    </r>
    <r>
      <rPr>
        <u val="single"/>
        <sz val="12"/>
        <rFont val="Times New Roman"/>
        <family val="1"/>
      </rPr>
      <t xml:space="preserve">w </t>
    </r>
    <r>
      <rPr>
        <b/>
        <u val="single"/>
        <sz val="12"/>
        <rFont val="Times New Roman"/>
        <family val="1"/>
      </rPr>
      <t>Wągłczewie</t>
    </r>
    <r>
      <rPr>
        <sz val="12"/>
        <rFont val="Times New Roman"/>
        <family val="1"/>
      </rPr>
      <t xml:space="preserve">  (etaty nauczycieli – 12,72; obsługa – 4,33)</t>
    </r>
  </si>
  <si>
    <r>
      <t xml:space="preserve">Szkoła Podst. </t>
    </r>
    <r>
      <rPr>
        <u val="single"/>
        <sz val="12"/>
        <rFont val="Times New Roman"/>
        <family val="1"/>
      </rPr>
      <t xml:space="preserve">w </t>
    </r>
    <r>
      <rPr>
        <b/>
        <u val="single"/>
        <sz val="12"/>
        <rFont val="Times New Roman"/>
        <family val="1"/>
      </rPr>
      <t>Słomkowie Mokrym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(etaty nauczycieli – 9,45 ; obsługa - 1,5)</t>
    </r>
  </si>
  <si>
    <r>
      <t xml:space="preserve">Szkoła Podst. </t>
    </r>
    <r>
      <rPr>
        <u val="single"/>
        <sz val="12"/>
        <rFont val="Times New Roman"/>
        <family val="1"/>
      </rPr>
      <t xml:space="preserve">w </t>
    </r>
    <r>
      <rPr>
        <b/>
        <u val="single"/>
        <sz val="12"/>
        <rFont val="Times New Roman"/>
        <family val="1"/>
      </rPr>
      <t>Charłupii Wielkiej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(etaty nauczycieli –9,17 ; obsługa – 4,0)</t>
    </r>
  </si>
  <si>
    <r>
      <t>Roz.80104</t>
    </r>
    <r>
      <rPr>
        <sz val="12"/>
        <rFont val="Times New Roman"/>
        <family val="1"/>
      </rPr>
      <t xml:space="preserve"> Przedszkola                                                                                   ( etaty naucz.-3,71  obsługa-3,83)</t>
    </r>
  </si>
  <si>
    <r>
      <t>Roz. 80110</t>
    </r>
    <r>
      <rPr>
        <sz val="12"/>
        <rFont val="Times New Roman"/>
        <family val="1"/>
      </rPr>
      <t xml:space="preserve">  Gimnazja                                                                       (etaty nauczycieli –23,87; obsługa –6,09)</t>
    </r>
  </si>
  <si>
    <t>Zadanie finansowane z kredytu/pożyczki</t>
  </si>
  <si>
    <t>Rok zakończenia spłaty</t>
  </si>
  <si>
    <t>Pozostała kwota zadłużenia</t>
  </si>
  <si>
    <r>
      <t xml:space="preserve">Rok zaciągniecia </t>
    </r>
    <r>
      <rPr>
        <sz val="9"/>
        <rFont val="Arial CE"/>
        <family val="2"/>
      </rPr>
      <t>kredytu/pożyczki</t>
    </r>
  </si>
  <si>
    <t xml:space="preserve">Ogólne wykonanie dochodów w stosunku do planu zamknęło się kwotą </t>
  </si>
  <si>
    <t>zł</t>
  </si>
  <si>
    <t>Ogółem nadwyżka budżetowa za rok 2006 wynosi</t>
  </si>
  <si>
    <t>Dział 600 Drogi gminne  - otrzymano dodatkowe środki z  Funduszu Ochrony Gruntów Rolnych w Łodzi w miesiącu grudniu</t>
  </si>
  <si>
    <t xml:space="preserve">Dział 750 Administracja publiczna - pozostały srodki przeznaczne na wynagrodzenia wraz z pochodnymi </t>
  </si>
  <si>
    <t>Dział  852 Opieka Społeczna - pozostały  środki przeznaczone na zadania zlecone szczególnie na pomoc dla gospodarstw objetych suszą</t>
  </si>
  <si>
    <t xml:space="preserve"> - przyznany plan na zadania zlecone jak swiadczenia rodzinne, pomoc pieniężna  dla gospodarstw dotknietych suszą i składki na ubezpieczenia społeczne, a także przyznane środki na drugą turę wyborów  co stanowi kwotę  </t>
  </si>
  <si>
    <t xml:space="preserve">Znaczące kwoty, które mają wpływ na brak wykonania dochodów w stosunku do planu to:                                                                                       - decyzją Wojewody Łódzkiego  zwiększeno plan na  zwrot części podatku akcyzowego zawartego w cenie oleju napędowego uwzględniając całą powierzchnię użytków rolnych na terenie gminy co stanowi kwotę </t>
  </si>
  <si>
    <t>Znaczące kwoty niewykorzystanych wydatków majacych wpływ na nadwyżkę budżetową to:                                                                         Dział 010 Rolnictwo i łowiectwo- przyznana kwota na zwrot podatku akcyzowego zawartego w cenie oleju napędowego</t>
  </si>
  <si>
    <r>
      <t xml:space="preserve">Wartość nominalna </t>
    </r>
    <r>
      <rPr>
        <sz val="9"/>
        <rFont val="Arial CE"/>
        <family val="2"/>
      </rPr>
      <t>kredytu/pożyczki</t>
    </r>
  </si>
  <si>
    <t xml:space="preserve">2002            kredyt          </t>
  </si>
  <si>
    <t>Modernizacja Publicznego Gimnazjum</t>
  </si>
  <si>
    <t>2004         kredyt</t>
  </si>
  <si>
    <t>Budowa Oczyszczalni Ścieków</t>
  </si>
  <si>
    <t>2005         pożyczka</t>
  </si>
  <si>
    <t>Rozbudowa Kontenerowej Stacji Uzdatniania Wody w Słomkowie Mokrym</t>
  </si>
  <si>
    <t>Budowa Dróg Gminnych</t>
  </si>
  <si>
    <t>2006         pożyczka</t>
  </si>
  <si>
    <t>Remont Stacji Uzdatniania Wody w Charłupii Wielkiej</t>
  </si>
  <si>
    <t>Budowa kanalizacji sanitarnej w m. Wróblew</t>
  </si>
  <si>
    <t>Modernizacja Dróg Gminnych</t>
  </si>
  <si>
    <t xml:space="preserve"> Ogółem  zadłużenie</t>
  </si>
  <si>
    <t>2005                kredyt</t>
  </si>
  <si>
    <t>2006                 kredyt</t>
  </si>
  <si>
    <t xml:space="preserve">    Informacja o łącznej kwocie zadłużenia gminy                                                                                                   na dzień 31 grudnia 2006r</t>
  </si>
  <si>
    <t>Informacja dodatkowa</t>
  </si>
  <si>
    <t>pozost. wydatki rzeczowe, utrzymanie autobusu i dowozy PKS  § 4210 - 4430 (w tym remont autobusu -8.324,34)</t>
  </si>
  <si>
    <t>wynagr. osobowe pracowników § 4010  (3,5 etatu)</t>
  </si>
  <si>
    <r>
      <t>Roz. 85401</t>
    </r>
    <r>
      <rPr>
        <sz val="12"/>
        <rFont val="Times New Roman"/>
        <family val="1"/>
      </rPr>
      <t xml:space="preserve"> Świetlice szkolne (stołówka)                                       (etaty nauczycieli –2 ; obsługa – 3,17)</t>
    </r>
  </si>
  <si>
    <t>wynagrodzenia osobowe  § 4010 - 1,67 etaty</t>
  </si>
  <si>
    <t>Wróblew, dnia 19-02-2007 r.</t>
  </si>
  <si>
    <t>Wróblew, dnia 19-02-2007r.</t>
  </si>
  <si>
    <t xml:space="preserve">                       Skarbnik Gminy</t>
  </si>
  <si>
    <t xml:space="preserve"> modernizacja Gimnazjum w 2002 r.(IV  rata)</t>
  </si>
  <si>
    <t>oczyszczalnia scieków -2004r. (II i III rata)</t>
  </si>
  <si>
    <t>pożczka-kontenerowa stacja uzdatnianuia wody w Słomkowie Mokrym</t>
  </si>
  <si>
    <t>3. Zmiany w  budżecie z tytułu otrzymanych dotacji na zadania zlecone,zadania własne oraz otrzymane środki</t>
  </si>
  <si>
    <t>droga Wągłczew</t>
  </si>
  <si>
    <t>droga Rakowice</t>
  </si>
  <si>
    <t>droga Koscierzyn</t>
  </si>
  <si>
    <t>dieta z-cy przewodniczącego      zł. – 155,41</t>
  </si>
  <si>
    <t>diety dla radnych i przew. kom.  zł. – 129,51</t>
  </si>
  <si>
    <t>członkowie komisji                     zł. –   86,34</t>
  </si>
  <si>
    <t>diety sołtysów                            zł. –   69,07</t>
  </si>
  <si>
    <t xml:space="preserve">dieta Przewod. Rady Gminy-     zł. - 1.122,39 </t>
  </si>
  <si>
    <t>§  6060 Komputeryzacja Urzędu</t>
  </si>
  <si>
    <r>
      <t>Roz. 75109</t>
    </r>
    <r>
      <rPr>
        <sz val="12"/>
        <rFont val="Times New Roman"/>
        <family val="1"/>
      </rPr>
      <t xml:space="preserve">   Wybory do rad gmin,wybory wójtów</t>
    </r>
  </si>
  <si>
    <t>OSP Tubądzin</t>
  </si>
  <si>
    <t>OSP Wróblew</t>
  </si>
  <si>
    <t>OSP Słomków Mokry</t>
  </si>
  <si>
    <t>§ 8070 Odsetki od kredytów i pożyczki ( modernizacja Gimnazjum w roku 2002, oczyszczalnia 2004, stacja Słomków Mokry 2005r, drogi gminne 2005r ( oraz w 2006r stacja Charłupia wielka,drogi gminne i kanalizacja Wróblew)</t>
  </si>
  <si>
    <t>umowy zlecenie § 4170</t>
  </si>
  <si>
    <t>wydatki inwest. (podłogi w sali gimnastycznej) § 6050</t>
  </si>
  <si>
    <t xml:space="preserve">wydatki inwestycyjne (założenie parkietu) § 6050 </t>
  </si>
  <si>
    <t>Wpływy  z  usług - kanalizacja</t>
  </si>
  <si>
    <t>Podatek dochodowy od osób fiz. (35,61)</t>
  </si>
  <si>
    <t>Dz.  756   R.  75621  §  0020-pozostałe</t>
  </si>
  <si>
    <t>Dotacja na zadania bieżące - utrzmanie GOPS</t>
  </si>
  <si>
    <t>Dz.  852  R.  85219  §  2030</t>
  </si>
  <si>
    <t>Dotacja na posiłek dla potrzebujacych i dożywianie  dzieci</t>
  </si>
  <si>
    <t>Dz.  854 R.   85415  §  2030</t>
  </si>
  <si>
    <t>zakup paliwa i materiałów remontowych do sprzętu, do remontu dróg (żużel, szlaka, żwir, dostawa kamienia § 4210)</t>
  </si>
  <si>
    <t xml:space="preserve">usługi remontowe  § 4270 </t>
  </si>
  <si>
    <t>przygotowanie do sprzedaży działek i nieruchomości § 4300</t>
  </si>
  <si>
    <t>Dz.  710  Działałność usługowa</t>
  </si>
  <si>
    <r>
      <t>Rozdz. 71014</t>
    </r>
    <r>
      <rPr>
        <sz val="12"/>
        <rFont val="Times New Roman"/>
        <family val="1"/>
      </rPr>
      <t xml:space="preserve">  Opracowania geodezyjne i kartograficzne</t>
    </r>
  </si>
  <si>
    <t>§ 4010 wynagrodzenia osobowe pracowników</t>
  </si>
  <si>
    <t>§ 4010 nagrody 3%, odprawa emeryt,nagr. jubileuszowe</t>
  </si>
  <si>
    <t>§ 4170 wynagrodzenia bezosobowe</t>
  </si>
  <si>
    <t>§  4270  Zakup usług remontowych (remont pomieszczeń i sprzętu)</t>
  </si>
  <si>
    <t>§  4300  Zakup usług pozostałych (pocztowe, telefon., obsługa serwisowa komput. szkolenia i inne)</t>
  </si>
  <si>
    <t>§  4170 Wynagrodzenia bezosobowe</t>
  </si>
  <si>
    <t>§  4170  Wynagrodzenia bezosobowych</t>
  </si>
  <si>
    <t>W Y K O N A N I E   D O C H O D Ó W</t>
  </si>
  <si>
    <t>Plan</t>
  </si>
  <si>
    <t>Wykonanie</t>
  </si>
  <si>
    <t>% wyk</t>
  </si>
  <si>
    <t>I.</t>
  </si>
  <si>
    <t>Dochody własne</t>
  </si>
  <si>
    <t>1.</t>
  </si>
  <si>
    <t xml:space="preserve">2. </t>
  </si>
  <si>
    <t>Dz.  756   R.  75615  §  0310</t>
  </si>
  <si>
    <t>Dz.  756   R.  75615  §  0320</t>
  </si>
  <si>
    <t xml:space="preserve">3. </t>
  </si>
  <si>
    <t>Dz.  756   R.  75615  §  0330</t>
  </si>
  <si>
    <t xml:space="preserve">4. </t>
  </si>
  <si>
    <t>Wpływy z podatku rolnego, podatku leśnego, podatku od czynności cywilnoprawnych, podatku od spadków i darowizn oraz podatków  i opłat lokalnych</t>
  </si>
  <si>
    <t xml:space="preserve">5. </t>
  </si>
  <si>
    <t>Podatek od spadków i darowizn</t>
  </si>
  <si>
    <t xml:space="preserve">6. </t>
  </si>
  <si>
    <t>Podatek od posiadania psów</t>
  </si>
  <si>
    <t xml:space="preserve">7. </t>
  </si>
  <si>
    <t xml:space="preserve">8. </t>
  </si>
  <si>
    <t xml:space="preserve">9. </t>
  </si>
  <si>
    <t>Wpływy z opłaty eksploatacyjnej</t>
  </si>
  <si>
    <t xml:space="preserve">10. </t>
  </si>
  <si>
    <t xml:space="preserve">11. </t>
  </si>
  <si>
    <t xml:space="preserve">12. </t>
  </si>
  <si>
    <t>Dz.  756   R.  75601  §  0350</t>
  </si>
  <si>
    <t>Razem  strona :</t>
  </si>
  <si>
    <t>S P R A W O Z D A N I E</t>
  </si>
  <si>
    <t>W okresie sprawozdawczym zmiany budżetu nastąpiły z tytułu</t>
  </si>
  <si>
    <t xml:space="preserve">    z tego: -  część oświatowa subwencji ogólnej</t>
  </si>
  <si>
    <t>w y n o s i ł :</t>
  </si>
  <si>
    <t>Dz.  756   R.  75618  §  0410</t>
  </si>
  <si>
    <t>Dochody z rolnictwa i łowiectwa</t>
  </si>
  <si>
    <t>Dz.  010   R.  01095  §  0750</t>
  </si>
  <si>
    <t>Wytwarzanie i zaopatrywanie w wodę</t>
  </si>
  <si>
    <t>Dz.  400   R.  40002  §  0830</t>
  </si>
  <si>
    <t>Dz.  400   R.  40002  §  0920 - odsetki</t>
  </si>
  <si>
    <t xml:space="preserve">13. </t>
  </si>
  <si>
    <t xml:space="preserve">14. </t>
  </si>
  <si>
    <t>Gospodarka mieszkaniowa</t>
  </si>
  <si>
    <t xml:space="preserve">15. </t>
  </si>
  <si>
    <t>Wpływy z opłat za zarząd, użytkowanie                         i użytkowanie wieczyste nieruchomości</t>
  </si>
  <si>
    <t>Dz.  700   R.  70005  §  0470</t>
  </si>
  <si>
    <t xml:space="preserve">16. </t>
  </si>
  <si>
    <t>Dochody z najmu i dzierżawy składników majątkowych jednostek samorządowych</t>
  </si>
  <si>
    <t>Dz.  700   R.  70005  §  0750</t>
  </si>
  <si>
    <t>Dz.  700   R.  70005  §  0920 - odsetki</t>
  </si>
  <si>
    <t>Wpływy ze sprzedaży składników mająt</t>
  </si>
  <si>
    <t>Administracja publiczna</t>
  </si>
  <si>
    <t xml:space="preserve">17. </t>
  </si>
  <si>
    <t xml:space="preserve">18. </t>
  </si>
  <si>
    <t>Dz.  750   R. 75011  §  2360</t>
  </si>
  <si>
    <t>Wpływy z rozliczeń z lat ubiegłych, specyfikacje</t>
  </si>
  <si>
    <t xml:space="preserve">19. </t>
  </si>
  <si>
    <t>Dz.  750   R.  75023  §  0970</t>
  </si>
  <si>
    <t xml:space="preserve">20. </t>
  </si>
  <si>
    <t>Dz.  750   R.  75095  §  0920</t>
  </si>
  <si>
    <t>Transport</t>
  </si>
  <si>
    <t xml:space="preserve">21. </t>
  </si>
  <si>
    <t>Różne dochody</t>
  </si>
  <si>
    <t>Oświata i edukacyjna opieka wychowawcza</t>
  </si>
  <si>
    <t xml:space="preserve">22. </t>
  </si>
  <si>
    <t>Dz.801   R.80101  §  0970</t>
  </si>
  <si>
    <t xml:space="preserve">23. </t>
  </si>
  <si>
    <t xml:space="preserve">24. </t>
  </si>
  <si>
    <t xml:space="preserve">25. </t>
  </si>
  <si>
    <t>Przedszkola</t>
  </si>
  <si>
    <t>Dz.  801   R.  80104  §  0830</t>
  </si>
  <si>
    <t>Świetlice szkolne</t>
  </si>
  <si>
    <t>Dz.  900   R.  90001  §  0830</t>
  </si>
  <si>
    <t>Dz.  900   R.  90001  §  0970</t>
  </si>
  <si>
    <t>Kultura oraz kultura fizyczna i sport</t>
  </si>
  <si>
    <t xml:space="preserve">26. </t>
  </si>
  <si>
    <t xml:space="preserve">Gminny Ośrodek Kultury </t>
  </si>
  <si>
    <t>Dz.  921   R.  92109  §  0960</t>
  </si>
  <si>
    <t>Dz.  756   R.  75621  §  0010</t>
  </si>
  <si>
    <t>Dz.  756   R.  75621  §  0020- Sieradz</t>
  </si>
  <si>
    <t>Podatek dochodowy od osób praw.-5%</t>
  </si>
  <si>
    <t>Udziały gmin w podatkach stanowiących dochód budżetu państwa</t>
  </si>
  <si>
    <t>Dochody związane z przeciwdziałaniem alkoholizmowi</t>
  </si>
  <si>
    <t>Wpływy z opłat za zezwolenia na sprzedaż alkoholu</t>
  </si>
  <si>
    <t>Dz.  851   R.  85154  §  0480</t>
  </si>
  <si>
    <t>Dz.  852   R.  85228  §  0970</t>
  </si>
  <si>
    <t>Różne rozliczenia</t>
  </si>
  <si>
    <t>III.</t>
  </si>
  <si>
    <t>V.</t>
  </si>
  <si>
    <t>II.</t>
  </si>
  <si>
    <t>Dz.  758   R.  75801  §  2920</t>
  </si>
  <si>
    <t>Dz.  758   R.  75807  §  2920</t>
  </si>
  <si>
    <t>Razem subwencje :</t>
  </si>
  <si>
    <t>VI.</t>
  </si>
  <si>
    <t>Dotacje na realizację zadań własnych gminy oraz inne otrzymane środki</t>
  </si>
  <si>
    <t>Dotacja z Urzędu Wojewódzkiego na finansowanie zasiłków okresowych</t>
  </si>
  <si>
    <t>Dz.  852  R.  85214  §  2030</t>
  </si>
  <si>
    <t>Dz.  852  R.  85295  §  2030</t>
  </si>
  <si>
    <t>Dofinansowanie z Funduszu Ochrony Gruntów Rolnych</t>
  </si>
  <si>
    <t>Dz.  010   R.  01028  §  6260</t>
  </si>
  <si>
    <t>Dz.  801  R.   80101  §  2030</t>
  </si>
  <si>
    <t>VII.</t>
  </si>
  <si>
    <t>Dotacje na realizację zadań zleconych</t>
  </si>
  <si>
    <t>Dz.  750   R.  75011  §  2010</t>
  </si>
  <si>
    <t>Dotacja na aktualizację spisu wyborców</t>
  </si>
  <si>
    <t>Dz.  751   R.  75101  §  2010</t>
  </si>
  <si>
    <t>Dotacje na wyd. związane z obroną cywilną</t>
  </si>
  <si>
    <t>Dz.  754   R.  75414  §  2010</t>
  </si>
  <si>
    <t>Dotacje z Urzędu Wojewódzkiego na na zadania z ustawy o świadczeniach rodzinnych</t>
  </si>
  <si>
    <t>Dz.  852   R.  85212  §  2010</t>
  </si>
  <si>
    <t>Dotacja na ubezp. zdrowotne dla podopiecz</t>
  </si>
  <si>
    <t>Dz.  852   R.  85213  §  2010</t>
  </si>
  <si>
    <t xml:space="preserve">Dotacje na zasiłki i pomoc w naturze oraz składki na ubezp. społ. i zdrowotne </t>
  </si>
  <si>
    <t>Dz.  852   R.  85214  §  2010</t>
  </si>
  <si>
    <t>Razem zadania zlecone:</t>
  </si>
  <si>
    <t>Ogółem dochody:</t>
  </si>
  <si>
    <t>P r z y c h o d y</t>
  </si>
  <si>
    <t>Ogółem dochody i przychody :</t>
  </si>
  <si>
    <t>Sporządziła:           Skarbnik Gminy                               W ó j t   G m i n y</t>
  </si>
  <si>
    <t xml:space="preserve">                           Aldona Jamielucha                          inż. Barbara Nowacka</t>
  </si>
  <si>
    <t>WYKONANIE WYDATKÓW BUDŻETU GMINY WRÓBLEW</t>
  </si>
  <si>
    <t xml:space="preserve">                                           wg szczegółowej klasyfikacji</t>
  </si>
  <si>
    <t>Dz.  010  Rolnictwo i łowiectwo</t>
  </si>
  <si>
    <t xml:space="preserve">           w wysokości 2% z podatku rolnego</t>
  </si>
  <si>
    <t xml:space="preserve">§ 2850 wpłaty gmin na rzecz izb rolniczych </t>
  </si>
  <si>
    <t xml:space="preserve"> - </t>
  </si>
  <si>
    <t>zakup materiałów i wyposażenia - § 4210, 3020, (remontowe, bhp i inne)</t>
  </si>
  <si>
    <t>zużycie energii elektrycznej § 4260</t>
  </si>
  <si>
    <t>podróże służbowe, ryczałty  samochod.§4410</t>
  </si>
  <si>
    <t>opłata za pobór wody § 4430</t>
  </si>
  <si>
    <t>Dz.  600  Transport i łączność</t>
  </si>
  <si>
    <t xml:space="preserve">Utrzymanie pracowników i sprzętu oraz bieżące remonty dróg </t>
  </si>
  <si>
    <t xml:space="preserve">remont sprzętu i pozost. usługi remontowe dróg, naprawa powierzchni bitumicznej § 4270, § 4300 </t>
  </si>
  <si>
    <t>2.</t>
  </si>
  <si>
    <t>w tym :</t>
  </si>
  <si>
    <t>Wydatki inwestycyjne dróg gminnych § 6050</t>
  </si>
  <si>
    <t>3.</t>
  </si>
  <si>
    <t>Dz.  700  Gospodarka mieszkaniowa</t>
  </si>
  <si>
    <t>zakup materiałów § 4210</t>
  </si>
  <si>
    <t>energia elektryczna i cieplna § 4260</t>
  </si>
  <si>
    <t>Dz.  750  Administracja publiczna</t>
  </si>
  <si>
    <t>Zadania własne</t>
  </si>
  <si>
    <t>§ 3030 Diety</t>
  </si>
  <si>
    <t>zakup napoi, słodyczy na posiedzenia i wyposażenie biura §  4210</t>
  </si>
  <si>
    <t>podróże służbowe  §  4410</t>
  </si>
  <si>
    <t>§  4040  dodatkowe wynagrodzenia roczne</t>
  </si>
  <si>
    <t>§  4440  odpisy na Zakładowy Fundusz Świadczeń Socjalnych</t>
  </si>
  <si>
    <t>Wydatki rzeczowe Urzędu Gminy</t>
  </si>
  <si>
    <t>§  3020 Świadczenia z przepisów bhp</t>
  </si>
  <si>
    <t>§  4210 Zakup materiałów i wyposażenia (opał, materiały  kancelaryjne, wyposażenie biura, materiały gosp., śr. czystości i inne)</t>
  </si>
  <si>
    <t>§  4260  Energia elektr., dostarczanie wody</t>
  </si>
  <si>
    <t>§  4280 Zakup usług zdrow. (badanie pracow.)</t>
  </si>
  <si>
    <t>§  4410  Podróże służbowe ( ryczałty samochodowe, wyjazdy służbowe)</t>
  </si>
  <si>
    <t>§  4430  Różne opłaty i składki (opłaty komornicze, ubezpieczenie budynku)</t>
  </si>
  <si>
    <t>§  6650 – składka gminy na rzecz związku komunalnego gmin „czyste miasto,czysta gmina”.  Składka członkowska</t>
  </si>
  <si>
    <t>Zadania zlecone</t>
  </si>
  <si>
    <t>§  4010  Wynagrodzenia osobowe (3 etaty)</t>
  </si>
  <si>
    <t>§  4110, § 4120 Składki na ubezpieczenie</t>
  </si>
  <si>
    <t>§  4210 Zakup materiałów (akcja kurierska)</t>
  </si>
  <si>
    <t>§  4410 transport dowodów osobistych</t>
  </si>
  <si>
    <t>Dz. 751 Urzędy naczelnych organów władzy państ.</t>
  </si>
  <si>
    <t>§  4110, § 4120 Składki na ubezpieczenie społeczne</t>
  </si>
  <si>
    <t xml:space="preserve">§ 4300 Usługi pozostałe (obsługa serwisowa komp.) </t>
  </si>
  <si>
    <t>Dz. 754 Bezpieczeństwo publicz. i ochr. przeciwpoż.</t>
  </si>
  <si>
    <t>§  3020  Świadczenia z przepisów BHP</t>
  </si>
  <si>
    <t xml:space="preserve">z tego: </t>
  </si>
  <si>
    <t>§  4210 Zakup materiałów i wyposażenia</t>
  </si>
  <si>
    <t>§  4210 Zakup materiałów (koszty wydruku nakazów, decyzji)</t>
  </si>
  <si>
    <t>Dz. 757 Obsługa długu publicznego</t>
  </si>
  <si>
    <t>Dz. 801  Oświata i wychowanie</t>
  </si>
  <si>
    <t>wynagr. osobowe pracowników § 4010</t>
  </si>
  <si>
    <t>dodatki mieszk., wiejskie, świadczenia z przepisów bhp i pomoc zdrow.§ 3020</t>
  </si>
  <si>
    <t>wynagr. „13”, pochodne od wynagr. i Fundusz Świadczeń Socjalnych  § 4040, 4110,4120, 4440</t>
  </si>
  <si>
    <t>pozostałe wydatki rzecz. § 4210-4430</t>
  </si>
  <si>
    <t>4.</t>
  </si>
  <si>
    <t>dodatki mieszk., wiejskie, świadczenia z przepisów bhp i dopłaty do wyżyw. personeluow.§ 3020</t>
  </si>
  <si>
    <t>wynagr. „13”, pochodne od wynagr. i odpis na Fundusz Świadczeń Socjalnych  § 4040, 4110,4120, 4440</t>
  </si>
  <si>
    <t xml:space="preserve">§ 4210, § 4240 - 4430 pozostałe wydatki rzeczowe, pomoce naukowe, energia, remonty, opłaty telef. i inne </t>
  </si>
  <si>
    <t>świadczenia bhp  §  3020</t>
  </si>
  <si>
    <t>Dz. 851 Ochrona zdrowia</t>
  </si>
  <si>
    <t>różne wydatki na rzecz osób fizycznych §3030        (diety dla członków komisji i sekretarza)</t>
  </si>
  <si>
    <t>zakup materiałów i wyposażenia (wg programu profilaktyki) §  4210</t>
  </si>
  <si>
    <t>zakup usług pozostałych prowadzenie zajęć terapeutycznych, wydawanie opinii o stopniu uzależnienia, rozmowy telefoniczne) § 4300</t>
  </si>
  <si>
    <t>podróże służbowe §  4410</t>
  </si>
  <si>
    <t>Dz. 852  Pomoc społeczna</t>
  </si>
  <si>
    <t>zasiłki celowe §  3110</t>
  </si>
  <si>
    <t>zasiłki okresowe § 3110 (z dotacji UW)</t>
  </si>
  <si>
    <t>płatne z budżetu gminy §  3110</t>
  </si>
  <si>
    <t>dożywianie uczniów § 3110 –budżet  gminy</t>
  </si>
  <si>
    <t>§ 3110 Świadczenia społeczne</t>
  </si>
  <si>
    <t>§  4300  Zakup usług pozostałych</t>
  </si>
  <si>
    <t>§  4410  Podróże służbowe</t>
  </si>
  <si>
    <t>Charłupia Wielka</t>
  </si>
  <si>
    <t>Wróblew</t>
  </si>
  <si>
    <t>Wagłczew</t>
  </si>
  <si>
    <t>Słomków Mokry</t>
  </si>
  <si>
    <t>Przedszkole i kl. „0”</t>
  </si>
  <si>
    <t>Gimnazjum</t>
  </si>
  <si>
    <t>suma</t>
  </si>
  <si>
    <t>Dz. 854 Edukacyjna opieka wychowawcza</t>
  </si>
  <si>
    <t>dodatek mieszkaniowy, wiejski  § 3020</t>
  </si>
  <si>
    <t>zakup materiałów  § 4210</t>
  </si>
  <si>
    <t xml:space="preserve">1. </t>
  </si>
  <si>
    <t>bieżące utrzymanie oczyszczalni</t>
  </si>
  <si>
    <t>energia elektryczna § 4260</t>
  </si>
  <si>
    <t>Dz. 921 Kultura i ochrona dziedzictwa narodowego</t>
  </si>
  <si>
    <t>wynag. osobowe pracowników (1,9 etatu)  § 4010</t>
  </si>
  <si>
    <t>świadczenia z przepisów bhp  §  3020</t>
  </si>
  <si>
    <t>wynag. osobowe pracowników  (2 etaty)  § 4010</t>
  </si>
  <si>
    <t>zakup książek  §  4240</t>
  </si>
  <si>
    <t>pozostałe wydatki rzeczowe   § 4210 - § 4430</t>
  </si>
  <si>
    <t>Dz. 926  Kultura fizyczna i sport</t>
  </si>
  <si>
    <t>zakup materiałów (sprzętu sportowego,  puchary, napoje itp.)  §  4210</t>
  </si>
  <si>
    <t>podróże służbowe i ubezpieczenia § 4410, § 4430</t>
  </si>
  <si>
    <t>Razem wydatki własne i zlecone :</t>
  </si>
  <si>
    <t>R  o  z  c  h  o  d  y</t>
  </si>
  <si>
    <t>Ogółem wydatki i rozchody :</t>
  </si>
  <si>
    <t>GMINNY  FUNDUSZ  OCHRONY  ŚRODOWISKA I  GOSPODARKI  WODNEJ</t>
  </si>
  <si>
    <t>Dz. 900 Gospodarka komunalna i ochrona środowiska</t>
  </si>
  <si>
    <t>Rozdz. 90011 Fundusz Ochrony Środ. i Gosp. Wodnej</t>
  </si>
  <si>
    <t>1.  Stan środków pieniężnych na początek roku</t>
  </si>
  <si>
    <r>
      <t xml:space="preserve">2. </t>
    </r>
    <r>
      <rPr>
        <u val="single"/>
        <sz val="14"/>
        <rFont val="Times New Roman"/>
        <family val="1"/>
      </rPr>
      <t>P r z y c h o d y</t>
    </r>
    <r>
      <rPr>
        <sz val="14"/>
        <rFont val="Times New Roman"/>
        <family val="1"/>
      </rPr>
      <t xml:space="preserve"> </t>
    </r>
  </si>
  <si>
    <t xml:space="preserve"> - § 2960 przelewy redystrybucyjne </t>
  </si>
  <si>
    <t xml:space="preserve">   (przelew środków z Wojewódzkiego Funduszu Ochrony Środowiska i Urzędu Marszałkowskiego)</t>
  </si>
  <si>
    <t>- § 0920 pozostałe odsetki</t>
  </si>
  <si>
    <t>Razem suma bilansowa :</t>
  </si>
  <si>
    <r>
      <t xml:space="preserve">3. </t>
    </r>
    <r>
      <rPr>
        <u val="single"/>
        <sz val="14"/>
        <rFont val="Times New Roman"/>
        <family val="1"/>
      </rPr>
      <t>W y d a t k i</t>
    </r>
  </si>
  <si>
    <t>- § 4210 Zakup materiałów i wyposażenia</t>
  </si>
  <si>
    <t>- § 4300 Zakup usług pozostałych</t>
  </si>
  <si>
    <t>Razem wydatki:</t>
  </si>
  <si>
    <t>4. Stan funduszy na koniec okresu sprawozdawczego</t>
  </si>
  <si>
    <t>w tym:</t>
  </si>
  <si>
    <t>środki żywności  ( 1 obiad – 2,00) § 4220</t>
  </si>
  <si>
    <t>5.</t>
  </si>
  <si>
    <t>7.</t>
  </si>
  <si>
    <t>§  4410, § 4430  Różne opłaty i składki-opłaty komornicze oraz podróże służbowe</t>
  </si>
  <si>
    <t>odpis na zakł. fund. świadczeń socj. – emerytów i rencistów (41 osób) § 4440</t>
  </si>
  <si>
    <t>Dz.  756   R.  75616  §  0310</t>
  </si>
  <si>
    <t xml:space="preserve">od  osób fizycznych </t>
  </si>
  <si>
    <t>Dz.  756   R.  75616  §  0320</t>
  </si>
  <si>
    <t>od  osób fizycznych</t>
  </si>
  <si>
    <t>Dz.  756   R.  75616  §  0330</t>
  </si>
  <si>
    <t>Dz.  756   R.  75616  §  0340</t>
  </si>
  <si>
    <t>Dz.  756   R.  75616  §  0360</t>
  </si>
  <si>
    <t>Dz.  756   R.  75616 §  0370</t>
  </si>
  <si>
    <t>Dz.  756   R.  75616 §  0500</t>
  </si>
  <si>
    <t>Dz.  756   R.  75616  §  0450</t>
  </si>
  <si>
    <t>Dz.  756   R.  75616  §  0460</t>
  </si>
  <si>
    <r>
      <t>Podatek od środków transportowych</t>
    </r>
    <r>
      <rPr>
        <sz val="12"/>
        <rFont val="Arial CE"/>
        <family val="2"/>
      </rPr>
      <t xml:space="preserve">  od  osób  fizycznych  </t>
    </r>
  </si>
  <si>
    <r>
      <t>Wpływy z opłat za czynności urzędowe</t>
    </r>
    <r>
      <rPr>
        <sz val="12"/>
        <rFont val="Arial CE"/>
        <family val="2"/>
      </rPr>
      <t xml:space="preserve">  osób  fizycznych</t>
    </r>
  </si>
  <si>
    <r>
      <t>Odsetki</t>
    </r>
    <r>
      <rPr>
        <sz val="12"/>
        <rFont val="Arial CE"/>
        <family val="2"/>
      </rPr>
      <t xml:space="preserve"> od nieterminowych wpłat z tytułu podatków i opłat</t>
    </r>
  </si>
  <si>
    <r>
      <t>Podatek</t>
    </r>
    <r>
      <rPr>
        <sz val="12"/>
        <rFont val="Arial CE"/>
        <family val="2"/>
      </rPr>
      <t xml:space="preserve"> od działalności gospodarczej  opłacany  w formie  </t>
    </r>
    <r>
      <rPr>
        <b/>
        <u val="single"/>
        <sz val="12"/>
        <rFont val="Arial CE"/>
        <family val="2"/>
      </rPr>
      <t>karty  podatkowej</t>
    </r>
  </si>
  <si>
    <r>
      <t xml:space="preserve">Wpływy z </t>
    </r>
    <r>
      <rPr>
        <b/>
        <u val="single"/>
        <sz val="12"/>
        <rFont val="Arial"/>
        <family val="2"/>
      </rPr>
      <t>opłaty skarbowej</t>
    </r>
  </si>
  <si>
    <r>
      <t xml:space="preserve">Odsetki od środków na  </t>
    </r>
    <r>
      <rPr>
        <b/>
        <u val="single"/>
        <sz val="12"/>
        <rFont val="Arial"/>
        <family val="2"/>
      </rPr>
      <t>rach. bankow</t>
    </r>
  </si>
  <si>
    <r>
      <t xml:space="preserve">Część </t>
    </r>
    <r>
      <rPr>
        <b/>
        <u val="single"/>
        <sz val="12"/>
        <rFont val="Arial CE"/>
        <family val="2"/>
      </rPr>
      <t>oświatowa</t>
    </r>
    <r>
      <rPr>
        <sz val="12"/>
        <rFont val="Arial CE"/>
        <family val="2"/>
      </rPr>
      <t xml:space="preserve"> subwencji ogólnej dla jednostek samorządu</t>
    </r>
  </si>
  <si>
    <r>
      <t xml:space="preserve">Część </t>
    </r>
    <r>
      <rPr>
        <b/>
        <u val="single"/>
        <sz val="12"/>
        <rFont val="Arial CE"/>
        <family val="2"/>
      </rPr>
      <t>wyrównawcza</t>
    </r>
    <r>
      <rPr>
        <sz val="12"/>
        <rFont val="Arial CE"/>
        <family val="2"/>
      </rPr>
      <t xml:space="preserve"> subwencji ogólnej dla gmin</t>
    </r>
  </si>
  <si>
    <r>
      <t>Roz.01010</t>
    </r>
    <r>
      <rPr>
        <sz val="12"/>
        <rFont val="Times New Roman"/>
        <family val="1"/>
      </rPr>
      <t xml:space="preserve">Infrastruktura wodociągowa i sanitacyjna wsi </t>
    </r>
  </si>
  <si>
    <r>
      <t>Roz. 01030</t>
    </r>
    <r>
      <rPr>
        <sz val="12"/>
        <rFont val="Times New Roman"/>
        <family val="1"/>
      </rPr>
      <t xml:space="preserve"> Izby rolnicze</t>
    </r>
  </si>
  <si>
    <r>
      <t>Roz. 40002</t>
    </r>
    <r>
      <rPr>
        <sz val="12"/>
        <rFont val="Times New Roman"/>
        <family val="1"/>
      </rPr>
      <t xml:space="preserve"> Dostarczanie wody</t>
    </r>
  </si>
  <si>
    <r>
      <t>Roz. 60016</t>
    </r>
    <r>
      <rPr>
        <sz val="12"/>
        <rFont val="Times New Roman"/>
        <family val="1"/>
      </rPr>
      <t xml:space="preserve">  Drogi publiczne gminne </t>
    </r>
  </si>
  <si>
    <r>
      <t>Rozdz. 70005</t>
    </r>
    <r>
      <rPr>
        <sz val="12"/>
        <rFont val="Times New Roman"/>
        <family val="1"/>
      </rPr>
      <t xml:space="preserve">  Gosp. gruntami i nieruchom. (utrzym.   .                     budynków i sprzedaż nieruchomości)</t>
    </r>
  </si>
  <si>
    <r>
      <t>Roz. 75022</t>
    </r>
    <r>
      <rPr>
        <sz val="12"/>
        <rFont val="Times New Roman"/>
        <family val="1"/>
      </rPr>
      <t xml:space="preserve">  Rady Gmin</t>
    </r>
  </si>
  <si>
    <r>
      <t>Rozdz. 75095</t>
    </r>
    <r>
      <rPr>
        <sz val="12"/>
        <rFont val="Times New Roman"/>
        <family val="1"/>
      </rPr>
      <t xml:space="preserve">  Pozostała działalność</t>
    </r>
  </si>
  <si>
    <r>
      <t>Rozdz.  75011</t>
    </r>
    <r>
      <rPr>
        <sz val="12"/>
        <rFont val="Times New Roman"/>
        <family val="1"/>
      </rPr>
      <t xml:space="preserve">  Urzędy wojewódzkie zadania zlecone    .                       z zakresu administracji </t>
    </r>
  </si>
  <si>
    <r>
      <t>Roz. 75101</t>
    </r>
    <r>
      <rPr>
        <sz val="12"/>
        <rFont val="Times New Roman"/>
        <family val="1"/>
      </rPr>
      <t xml:space="preserve">  Aktualizacja rejestr. wyborców        </t>
    </r>
  </si>
  <si>
    <r>
      <t>Rozdz. 75412</t>
    </r>
    <r>
      <rPr>
        <sz val="12"/>
        <rFont val="Times New Roman"/>
        <family val="1"/>
      </rPr>
      <t xml:space="preserve">  Ochotnicze Straże  Pożarne</t>
    </r>
  </si>
  <si>
    <r>
      <t>Roz.  75414</t>
    </r>
    <r>
      <rPr>
        <sz val="12"/>
        <rFont val="Times New Roman"/>
        <family val="1"/>
      </rPr>
      <t xml:space="preserve">  Obrona cywilna</t>
    </r>
  </si>
  <si>
    <r>
      <t>Dz. 756 Wydatki związane z poborem podatków od</t>
    </r>
    <r>
      <rPr>
        <b/>
        <sz val="12"/>
        <rFont val="Times New Roman"/>
        <family val="1"/>
      </rPr>
      <t xml:space="preserve">  .                </t>
    </r>
    <r>
      <rPr>
        <b/>
        <u val="single"/>
        <sz val="12"/>
        <rFont val="Times New Roman"/>
        <family val="1"/>
      </rPr>
      <t>osób fizycznych i od osób prawnych</t>
    </r>
  </si>
  <si>
    <r>
      <t>Roz. 75647</t>
    </r>
    <r>
      <rPr>
        <sz val="12"/>
        <rFont val="Times New Roman"/>
        <family val="1"/>
      </rPr>
      <t xml:space="preserve">  Pobór podatków, opłat i niepodatkowych należności budżetowych</t>
    </r>
  </si>
  <si>
    <r>
      <t>Roz. 80101</t>
    </r>
    <r>
      <rPr>
        <sz val="12"/>
        <rFont val="Times New Roman"/>
        <family val="1"/>
      </rPr>
      <t xml:space="preserve"> Szkoły podstawowe </t>
    </r>
  </si>
  <si>
    <r>
      <t>Rozdz. 80101</t>
    </r>
    <r>
      <rPr>
        <sz val="12"/>
        <rFont val="Arial CE"/>
        <family val="2"/>
      </rPr>
      <t xml:space="preserve">  Szkoły podstawowe</t>
    </r>
  </si>
  <si>
    <r>
      <t>Roz. 80113</t>
    </r>
    <r>
      <rPr>
        <sz val="12"/>
        <rFont val="Times New Roman"/>
        <family val="1"/>
      </rPr>
      <t xml:space="preserve"> Dowożenie uczniów do  szkół (1 etat kier.)</t>
    </r>
  </si>
  <si>
    <r>
      <t>Roz. 80195</t>
    </r>
    <r>
      <rPr>
        <sz val="12"/>
        <rFont val="Times New Roman"/>
        <family val="1"/>
      </rPr>
      <t xml:space="preserve"> Pozostała działalność.</t>
    </r>
  </si>
  <si>
    <r>
      <t>Roz. 85154</t>
    </r>
    <r>
      <rPr>
        <sz val="12"/>
        <rFont val="Times New Roman"/>
        <family val="1"/>
      </rPr>
      <t xml:space="preserve"> Przeciwdziałanie alkoholizmowi                    </t>
    </r>
  </si>
  <si>
    <r>
      <t>Roz. 85214</t>
    </r>
    <r>
      <rPr>
        <sz val="12"/>
        <rFont val="Times New Roman"/>
        <family val="1"/>
      </rPr>
      <t xml:space="preserve"> Zasiłki i pomoc w naturze </t>
    </r>
  </si>
  <si>
    <r>
      <t>Roz. 85215</t>
    </r>
    <r>
      <rPr>
        <sz val="12"/>
        <rFont val="Times New Roman"/>
        <family val="1"/>
      </rPr>
      <t xml:space="preserve">  Dodatki mieszkaniowe </t>
    </r>
  </si>
  <si>
    <r>
      <t>Roz. 85295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Pozostała działalność</t>
    </r>
  </si>
  <si>
    <r>
      <t>Roz. 85213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Składki na ubezp. zdrowotne za osoby pobierające świadczenia (§ 4130)</t>
    </r>
  </si>
  <si>
    <r>
      <t>Roz. 85214</t>
    </r>
    <r>
      <rPr>
        <sz val="12"/>
        <rFont val="Times New Roman"/>
        <family val="1"/>
      </rPr>
      <t xml:space="preserve"> Zasiłki i pomoc w naturze oraz składki na ubezp. społeczne i zdrowotne</t>
    </r>
  </si>
  <si>
    <t>Dz. 900  Gospodarka komunalna i ochrona środ.</t>
  </si>
  <si>
    <r>
      <t>Roz. 90001</t>
    </r>
    <r>
      <rPr>
        <sz val="12"/>
        <rFont val="Times New Roman"/>
        <family val="1"/>
      </rPr>
      <t xml:space="preserve"> Gosp. ściekowa i ochrona wód</t>
    </r>
  </si>
  <si>
    <r>
      <t>Roz. 90004</t>
    </r>
    <r>
      <rPr>
        <sz val="12"/>
        <rFont val="Times New Roman"/>
        <family val="1"/>
      </rPr>
      <t xml:space="preserve"> Utrzymanie zieleni</t>
    </r>
  </si>
  <si>
    <r>
      <t>Roz. 90015</t>
    </r>
    <r>
      <rPr>
        <sz val="12"/>
        <rFont val="Times New Roman"/>
        <family val="1"/>
      </rPr>
      <t xml:space="preserve">  Oświetlenie ulic, placów i dróg (999 lamp)</t>
    </r>
  </si>
  <si>
    <r>
      <t>Roz. 90095</t>
    </r>
    <r>
      <rPr>
        <sz val="12"/>
        <rFont val="Times New Roman"/>
        <family val="1"/>
      </rPr>
      <t xml:space="preserve">  Pozostała działalność</t>
    </r>
  </si>
  <si>
    <r>
      <t>Roz. 92109</t>
    </r>
    <r>
      <rPr>
        <sz val="12"/>
        <rFont val="Times New Roman"/>
        <family val="1"/>
      </rPr>
      <t xml:space="preserve"> Domy i ośrodki kultury</t>
    </r>
  </si>
  <si>
    <r>
      <t>Roz. 92116</t>
    </r>
    <r>
      <rPr>
        <sz val="12"/>
        <rFont val="Times New Roman"/>
        <family val="1"/>
      </rPr>
      <t xml:space="preserve">  Biblioteki</t>
    </r>
  </si>
  <si>
    <r>
      <t>Roz. 92605</t>
    </r>
    <r>
      <rPr>
        <sz val="12"/>
        <rFont val="Times New Roman"/>
        <family val="1"/>
      </rPr>
      <t xml:space="preserve">  Zadania w zakresie kultury fizycz. i sportu</t>
    </r>
  </si>
  <si>
    <t>Dz.  700   R.  70005  §  0770</t>
  </si>
  <si>
    <t>Wpływy z różnych dochodów i rozliczenia z lat ubiegłych</t>
  </si>
  <si>
    <t xml:space="preserve"> - wpływy z usług za wyżyw. (2,80 zł.)</t>
  </si>
  <si>
    <t xml:space="preserve">wpływy z usług za obiady w stołówce                        (obiad-2,00zł) </t>
  </si>
  <si>
    <t>Gospodarka komunalna i ochrona środowiska</t>
  </si>
  <si>
    <t xml:space="preserve">OSP Dziebędów                                 </t>
  </si>
  <si>
    <t xml:space="preserve">OSP Inczew                                     </t>
  </si>
  <si>
    <t xml:space="preserve">OSP Słomków Suchy                       </t>
  </si>
  <si>
    <t xml:space="preserve">OSP Oraczew                                   </t>
  </si>
  <si>
    <t xml:space="preserve">OSP Sędzice                                     </t>
  </si>
  <si>
    <t xml:space="preserve">OSP Bliźniew                            </t>
  </si>
  <si>
    <t xml:space="preserve">OSP Rowy                                      </t>
  </si>
  <si>
    <t xml:space="preserve">OSP Drzązna                                    </t>
  </si>
  <si>
    <t xml:space="preserve">OSP Smardzew                             </t>
  </si>
  <si>
    <r>
      <t>Roz. 75702</t>
    </r>
    <r>
      <rPr>
        <sz val="12"/>
        <rFont val="Times New Roman"/>
        <family val="1"/>
      </rPr>
      <t xml:space="preserve">  Obsługa kredytów i pożyczek jednostek samorządu terytorialnego</t>
    </r>
  </si>
  <si>
    <t>pozostałe wydatki rzeczowe,   § 4210 - 4430</t>
  </si>
  <si>
    <t>§ 4220 zakup środków żywności (stawka zł. 2,80)</t>
  </si>
  <si>
    <t>wynagrodzenie bezosobowe  § 4170</t>
  </si>
  <si>
    <r>
      <t>Roz. 80146</t>
    </r>
    <r>
      <rPr>
        <sz val="12"/>
        <rFont val="Times New Roman"/>
        <family val="1"/>
      </rPr>
      <t xml:space="preserve"> Dokształcanie i doskon. zawod. naucz. (1% od funduszu płac)</t>
    </r>
  </si>
  <si>
    <t xml:space="preserve">Świetlice </t>
  </si>
  <si>
    <t>różne opłaty i składki § 4430</t>
  </si>
  <si>
    <t>odpłatność za pobyt w DPS § 4330</t>
  </si>
  <si>
    <t>środki z dotacji Urząd Wojewódzki</t>
  </si>
  <si>
    <t>środki własne z budżetu</t>
  </si>
  <si>
    <t>zasiłki stałe § 3110</t>
  </si>
  <si>
    <r>
      <t>Roz. 85415</t>
    </r>
    <r>
      <rPr>
        <sz val="12"/>
        <rFont val="Times New Roman"/>
        <family val="1"/>
      </rPr>
      <t xml:space="preserve"> Pomoc materialna dla uczniów                   </t>
    </r>
  </si>
  <si>
    <t>wydatki inwestycyjne (budowa kanalizacji sanitarnej w miejscości Wróblew)   § 6050</t>
  </si>
  <si>
    <t>zakup materiałów, sadzonek, środków ochrony roślin, paliwo do kosiarek  §  4210</t>
  </si>
  <si>
    <t>wynagrodzenie bezosobowe § 4170</t>
  </si>
  <si>
    <r>
      <t>Podatek rolny</t>
    </r>
    <r>
      <rPr>
        <sz val="12"/>
        <rFont val="Arial CE"/>
        <family val="2"/>
      </rPr>
      <t xml:space="preserve">                                                                  od  osób  prawnych</t>
    </r>
  </si>
  <si>
    <r>
      <t>Podatek leśny</t>
    </r>
    <r>
      <rPr>
        <sz val="12"/>
        <rFont val="Arial CE"/>
        <family val="2"/>
      </rPr>
      <t xml:space="preserve">                                                               od  osób  prawnych</t>
    </r>
  </si>
  <si>
    <r>
      <t>Podatek od nieruchomości</t>
    </r>
    <r>
      <rPr>
        <u val="single"/>
        <sz val="12"/>
        <rFont val="Arial CE"/>
        <family val="2"/>
      </rPr>
      <t xml:space="preserve">                                     </t>
    </r>
    <r>
      <rPr>
        <sz val="12"/>
        <rFont val="Arial CE"/>
        <family val="2"/>
      </rPr>
      <t xml:space="preserve"> od  osób  prawnych</t>
    </r>
  </si>
  <si>
    <t xml:space="preserve"> od  osób  fizycznych</t>
  </si>
  <si>
    <t>Dotacja na stypendia i zasiłki szkolne dla uczniów</t>
  </si>
  <si>
    <t xml:space="preserve">§  6050 Wydatki inwestycyjne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</si>
</sst>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40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 CE"/>
      <family val="2"/>
    </font>
    <font>
      <b/>
      <u val="doub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Arial"/>
      <family val="2"/>
    </font>
    <font>
      <b/>
      <u val="single"/>
      <sz val="12"/>
      <name val="Times New Roman CE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0"/>
    </font>
    <font>
      <i/>
      <sz val="10"/>
      <name val="Times New Roman"/>
      <family val="1"/>
    </font>
    <font>
      <b/>
      <sz val="10"/>
      <name val="Arial"/>
      <family val="2"/>
    </font>
    <font>
      <sz val="9"/>
      <name val="Arial CE"/>
      <family val="2"/>
    </font>
    <font>
      <b/>
      <i/>
      <u val="single"/>
      <sz val="1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justify" vertical="center" wrapText="1"/>
    </xf>
    <xf numFmtId="4" fontId="2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right" vertical="top"/>
    </xf>
    <xf numFmtId="4" fontId="6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wrapText="1"/>
    </xf>
    <xf numFmtId="4" fontId="3" fillId="0" borderId="2" xfId="0" applyNumberFormat="1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left"/>
    </xf>
    <xf numFmtId="4" fontId="23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3" fillId="0" borderId="0" xfId="0" applyNumberFormat="1" applyFont="1" applyAlignment="1">
      <alignment vertical="justify"/>
    </xf>
    <xf numFmtId="4" fontId="12" fillId="0" borderId="3" xfId="0" applyNumberFormat="1" applyFont="1" applyBorder="1" applyAlignment="1">
      <alignment/>
    </xf>
    <xf numFmtId="4" fontId="1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4" fontId="8" fillId="0" borderId="0" xfId="0" applyNumberFormat="1" applyFont="1" applyAlignment="1">
      <alignment vertical="top" wrapText="1"/>
    </xf>
    <xf numFmtId="4" fontId="12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8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3" fillId="0" borderId="6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20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3" fillId="0" borderId="0" xfId="0" applyNumberFormat="1" applyFont="1" applyAlignment="1">
      <alignment wrapText="1"/>
    </xf>
    <xf numFmtId="4" fontId="20" fillId="0" borderId="0" xfId="0" applyNumberFormat="1" applyFont="1" applyAlignment="1">
      <alignment/>
    </xf>
    <xf numFmtId="4" fontId="24" fillId="0" borderId="6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6" fillId="0" borderId="6" xfId="0" applyNumberFormat="1" applyFont="1" applyBorder="1" applyAlignment="1">
      <alignment wrapText="1"/>
    </xf>
    <xf numFmtId="4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/>
    </xf>
    <xf numFmtId="4" fontId="21" fillId="0" borderId="0" xfId="0" applyNumberFormat="1" applyFont="1" applyAlignment="1">
      <alignment wrapText="1"/>
    </xf>
    <xf numFmtId="4" fontId="1" fillId="0" borderId="6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1" fillId="0" borderId="6" xfId="0" applyNumberFormat="1" applyFont="1" applyBorder="1" applyAlignment="1">
      <alignment/>
    </xf>
    <xf numFmtId="4" fontId="1" fillId="0" borderId="6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" fontId="21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21" fillId="0" borderId="0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7" fillId="0" borderId="6" xfId="0" applyNumberFormat="1" applyFont="1" applyBorder="1" applyAlignment="1">
      <alignment wrapText="1"/>
    </xf>
    <xf numFmtId="4" fontId="0" fillId="0" borderId="0" xfId="0" applyNumberFormat="1" applyFont="1" applyAlignment="1">
      <alignment horizontal="center" vertical="top"/>
    </xf>
    <xf numFmtId="4" fontId="20" fillId="0" borderId="0" xfId="0" applyNumberFormat="1" applyFont="1" applyAlignment="1">
      <alignment vertical="top" wrapText="1"/>
    </xf>
    <xf numFmtId="4" fontId="27" fillId="0" borderId="0" xfId="0" applyNumberFormat="1" applyFont="1" applyAlignment="1">
      <alignment/>
    </xf>
    <xf numFmtId="4" fontId="27" fillId="0" borderId="0" xfId="0" applyNumberFormat="1" applyFont="1" applyAlignment="1">
      <alignment horizontal="right"/>
    </xf>
    <xf numFmtId="4" fontId="29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wrapText="1"/>
    </xf>
    <xf numFmtId="4" fontId="25" fillId="0" borderId="6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9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center" vertical="top"/>
    </xf>
    <xf numFmtId="4" fontId="30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right" wrapText="1"/>
    </xf>
    <xf numFmtId="4" fontId="3" fillId="0" borderId="7" xfId="0" applyNumberFormat="1" applyFont="1" applyBorder="1" applyAlignment="1">
      <alignment/>
    </xf>
    <xf numFmtId="4" fontId="27" fillId="0" borderId="0" xfId="0" applyNumberFormat="1" applyFont="1" applyAlignment="1">
      <alignment horizontal="center" vertical="top"/>
    </xf>
    <xf numFmtId="4" fontId="26" fillId="0" borderId="0" xfId="0" applyNumberFormat="1" applyFont="1" applyAlignment="1">
      <alignment/>
    </xf>
    <xf numFmtId="4" fontId="25" fillId="0" borderId="0" xfId="0" applyNumberFormat="1" applyFont="1" applyBorder="1" applyAlignment="1">
      <alignment wrapText="1"/>
    </xf>
    <xf numFmtId="4" fontId="25" fillId="0" borderId="4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12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/>
    </xf>
    <xf numFmtId="4" fontId="29" fillId="0" borderId="5" xfId="0" applyNumberFormat="1" applyFont="1" applyBorder="1" applyAlignment="1">
      <alignment/>
    </xf>
    <xf numFmtId="4" fontId="29" fillId="0" borderId="2" xfId="0" applyNumberFormat="1" applyFont="1" applyBorder="1" applyAlignment="1">
      <alignment/>
    </xf>
    <xf numFmtId="4" fontId="29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30" fillId="0" borderId="1" xfId="0" applyNumberFormat="1" applyFont="1" applyBorder="1" applyAlignment="1">
      <alignment horizontal="right"/>
    </xf>
    <xf numFmtId="4" fontId="0" fillId="0" borderId="0" xfId="0" applyNumberFormat="1" applyFont="1" applyAlignment="1" quotePrefix="1">
      <alignment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0" fillId="0" borderId="8" xfId="0" applyNumberFormat="1" applyFont="1" applyBorder="1" applyAlignment="1" quotePrefix="1">
      <alignment/>
    </xf>
    <xf numFmtId="4" fontId="30" fillId="0" borderId="0" xfId="0" applyNumberFormat="1" applyFont="1" applyBorder="1" applyAlignment="1" quotePrefix="1">
      <alignment/>
    </xf>
    <xf numFmtId="4" fontId="0" fillId="0" borderId="8" xfId="0" applyNumberFormat="1" applyFont="1" applyBorder="1" applyAlignment="1" quotePrefix="1">
      <alignment/>
    </xf>
    <xf numFmtId="4" fontId="0" fillId="0" borderId="9" xfId="0" applyNumberFormat="1" applyFont="1" applyBorder="1" applyAlignment="1" quotePrefix="1">
      <alignment/>
    </xf>
    <xf numFmtId="4" fontId="0" fillId="0" borderId="0" xfId="0" applyNumberFormat="1" applyFont="1" applyBorder="1" applyAlignment="1" quotePrefix="1">
      <alignment/>
    </xf>
    <xf numFmtId="4" fontId="0" fillId="0" borderId="2" xfId="0" applyNumberFormat="1" applyFont="1" applyBorder="1" applyAlignment="1" quotePrefix="1">
      <alignment/>
    </xf>
    <xf numFmtId="4" fontId="0" fillId="0" borderId="0" xfId="0" applyNumberFormat="1" applyFont="1" applyAlignment="1">
      <alignment horizontal="center" vertical="center"/>
    </xf>
    <xf numFmtId="4" fontId="30" fillId="0" borderId="6" xfId="0" applyNumberFormat="1" applyFont="1" applyBorder="1" applyAlignment="1" quotePrefix="1">
      <alignment/>
    </xf>
    <xf numFmtId="4" fontId="0" fillId="0" borderId="1" xfId="0" applyNumberFormat="1" applyFont="1" applyBorder="1" applyAlignment="1" quotePrefix="1">
      <alignment/>
    </xf>
    <xf numFmtId="4" fontId="30" fillId="0" borderId="6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30" fillId="0" borderId="0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30" fillId="0" borderId="1" xfId="0" applyNumberFormat="1" applyFont="1" applyBorder="1" applyAlignment="1">
      <alignment/>
    </xf>
    <xf numFmtId="4" fontId="30" fillId="0" borderId="0" xfId="0" applyNumberFormat="1" applyFont="1" applyBorder="1" applyAlignment="1">
      <alignment horizontal="right"/>
    </xf>
    <xf numFmtId="4" fontId="30" fillId="0" borderId="2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0" fillId="0" borderId="1" xfId="0" applyNumberFormat="1" applyFont="1" applyBorder="1" applyAlignment="1">
      <alignment horizontal="center" vertical="top" wrapText="1"/>
    </xf>
    <xf numFmtId="4" fontId="20" fillId="0" borderId="0" xfId="0" applyNumberFormat="1" applyFont="1" applyAlignment="1">
      <alignment horizontal="right"/>
    </xf>
    <xf numFmtId="4" fontId="20" fillId="0" borderId="1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/>
    </xf>
    <xf numFmtId="4" fontId="34" fillId="0" borderId="2" xfId="0" applyNumberFormat="1" applyFont="1" applyBorder="1" applyAlignment="1">
      <alignment/>
    </xf>
    <xf numFmtId="4" fontId="34" fillId="0" borderId="6" xfId="0" applyNumberFormat="1" applyFont="1" applyBorder="1" applyAlignment="1">
      <alignment/>
    </xf>
    <xf numFmtId="4" fontId="29" fillId="0" borderId="6" xfId="0" applyNumberFormat="1" applyFont="1" applyBorder="1" applyAlignment="1">
      <alignment/>
    </xf>
    <xf numFmtId="4" fontId="29" fillId="0" borderId="1" xfId="0" applyNumberFormat="1" applyFont="1" applyBorder="1" applyAlignment="1">
      <alignment/>
    </xf>
    <xf numFmtId="4" fontId="34" fillId="0" borderId="1" xfId="0" applyNumberFormat="1" applyFont="1" applyBorder="1" applyAlignment="1">
      <alignment/>
    </xf>
    <xf numFmtId="4" fontId="30" fillId="0" borderId="1" xfId="0" applyNumberFormat="1" applyFont="1" applyBorder="1" applyAlignment="1" quotePrefix="1">
      <alignment/>
    </xf>
    <xf numFmtId="4" fontId="14" fillId="0" borderId="0" xfId="0" applyNumberFormat="1" applyFont="1" applyAlignment="1">
      <alignment/>
    </xf>
    <xf numFmtId="4" fontId="0" fillId="0" borderId="0" xfId="0" applyNumberFormat="1" applyFont="1" applyAlignment="1">
      <alignment wrapText="1"/>
    </xf>
    <xf numFmtId="4" fontId="37" fillId="0" borderId="0" xfId="0" applyNumberFormat="1" applyFont="1" applyAlignment="1">
      <alignment horizontal="right"/>
    </xf>
    <xf numFmtId="4" fontId="14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4" fontId="20" fillId="0" borderId="0" xfId="0" applyNumberFormat="1" applyFont="1" applyAlignment="1">
      <alignment horizontal="left"/>
    </xf>
    <xf numFmtId="4" fontId="1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Alignment="1">
      <alignment horizontal="center" vertical="top"/>
    </xf>
    <xf numFmtId="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4" fontId="31" fillId="0" borderId="0" xfId="0" applyNumberFormat="1" applyFont="1" applyAlignment="1">
      <alignment/>
    </xf>
    <xf numFmtId="4" fontId="31" fillId="0" borderId="0" xfId="0" applyNumberFormat="1" applyFont="1" applyAlignment="1">
      <alignment horizontal="left"/>
    </xf>
    <xf numFmtId="4" fontId="29" fillId="0" borderId="0" xfId="0" applyNumberFormat="1" applyFont="1" applyAlignment="1">
      <alignment/>
    </xf>
    <xf numFmtId="4" fontId="29" fillId="0" borderId="0" xfId="0" applyNumberFormat="1" applyFont="1" applyAlignment="1">
      <alignment horizontal="left" wrapText="1"/>
    </xf>
    <xf numFmtId="4" fontId="3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3" fillId="0" borderId="6" xfId="0" applyNumberFormat="1" applyFont="1" applyBorder="1" applyAlignment="1">
      <alignment horizontal="right"/>
    </xf>
    <xf numFmtId="4" fontId="30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2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1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justify" vertical="center" wrapText="1"/>
    </xf>
    <xf numFmtId="4" fontId="29" fillId="0" borderId="0" xfId="0" applyNumberFormat="1" applyFont="1" applyAlignment="1">
      <alignment horizontal="justify" vertical="center" wrapText="1"/>
    </xf>
    <xf numFmtId="4" fontId="8" fillId="0" borderId="0" xfId="0" applyNumberFormat="1" applyFont="1" applyAlignment="1">
      <alignment horizontal="justify" vertical="center" wrapText="1"/>
    </xf>
    <xf numFmtId="4" fontId="1" fillId="0" borderId="0" xfId="0" applyNumberFormat="1" applyFont="1" applyAlignment="1">
      <alignment horizontal="justify" vertical="center" wrapText="1"/>
    </xf>
    <xf numFmtId="4" fontId="2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wrapText="1"/>
    </xf>
    <xf numFmtId="4" fontId="21" fillId="0" borderId="6" xfId="0" applyNumberFormat="1" applyFont="1" applyBorder="1" applyAlignment="1">
      <alignment wrapText="1"/>
    </xf>
    <xf numFmtId="4" fontId="7" fillId="0" borderId="6" xfId="0" applyNumberFormat="1" applyFont="1" applyBorder="1" applyAlignment="1">
      <alignment wrapText="1"/>
    </xf>
    <xf numFmtId="4" fontId="31" fillId="0" borderId="0" xfId="0" applyNumberFormat="1" applyFont="1" applyAlignment="1">
      <alignment/>
    </xf>
    <xf numFmtId="4" fontId="21" fillId="0" borderId="6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23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4" fontId="1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6" fillId="0" borderId="0" xfId="0" applyNumberFormat="1" applyFont="1" applyAlignment="1">
      <alignment/>
    </xf>
    <xf numFmtId="4" fontId="1" fillId="0" borderId="2" xfId="0" applyNumberFormat="1" applyFont="1" applyBorder="1" applyAlignment="1">
      <alignment horizontal="left"/>
    </xf>
    <xf numFmtId="4" fontId="21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4" fillId="0" borderId="6" xfId="0" applyNumberFormat="1" applyFont="1" applyBorder="1" applyAlignment="1">
      <alignment/>
    </xf>
    <xf numFmtId="4" fontId="29" fillId="0" borderId="0" xfId="0" applyNumberFormat="1" applyFont="1" applyAlignment="1">
      <alignment/>
    </xf>
    <xf numFmtId="4" fontId="1" fillId="0" borderId="0" xfId="0" applyNumberFormat="1" applyFont="1" applyAlignment="1">
      <alignment horizontal="justify" vertical="center" wrapText="1"/>
    </xf>
    <xf numFmtId="4" fontId="21" fillId="0" borderId="0" xfId="0" applyNumberFormat="1" applyFont="1" applyAlignment="1">
      <alignment wrapText="1"/>
    </xf>
    <xf numFmtId="4" fontId="29" fillId="0" borderId="0" xfId="0" applyNumberFormat="1" applyFont="1" applyBorder="1" applyAlignment="1">
      <alignment wrapText="1"/>
    </xf>
    <xf numFmtId="0" fontId="29" fillId="0" borderId="0" xfId="0" applyFont="1" applyAlignment="1">
      <alignment wrapText="1"/>
    </xf>
    <xf numFmtId="4" fontId="3" fillId="0" borderId="2" xfId="0" applyNumberFormat="1" applyFont="1" applyBorder="1" applyAlignment="1">
      <alignment horizontal="left" vertical="top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22" fillId="0" borderId="0" xfId="0" applyNumberFormat="1" applyFont="1" applyAlignment="1">
      <alignment horizontal="center" wrapText="1"/>
    </xf>
    <xf numFmtId="4" fontId="17" fillId="0" borderId="0" xfId="0" applyNumberFormat="1" applyFont="1" applyAlignment="1">
      <alignment wrapText="1"/>
    </xf>
    <xf numFmtId="4" fontId="17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4" fillId="0" borderId="0" xfId="0" applyNumberFormat="1" applyFont="1" applyAlignment="1">
      <alignment vertical="top" wrapText="1"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left"/>
    </xf>
    <xf numFmtId="4" fontId="2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0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4" fontId="2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" fontId="28" fillId="0" borderId="0" xfId="0" applyNumberFormat="1" applyFont="1" applyAlignment="1">
      <alignment wrapText="1"/>
    </xf>
    <xf numFmtId="4" fontId="25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2" xfId="0" applyNumberFormat="1" applyFont="1" applyBorder="1" applyAlignment="1">
      <alignment horizontal="left" vertical="top"/>
    </xf>
    <xf numFmtId="4" fontId="0" fillId="0" borderId="2" xfId="0" applyNumberFormat="1" applyBorder="1" applyAlignment="1">
      <alignment horizontal="left"/>
    </xf>
    <xf numFmtId="4" fontId="9" fillId="0" borderId="0" xfId="0" applyNumberFormat="1" applyFont="1" applyAlignment="1">
      <alignment/>
    </xf>
    <xf numFmtId="4" fontId="25" fillId="0" borderId="4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26" fillId="0" borderId="0" xfId="0" applyNumberFormat="1" applyFont="1" applyAlignment="1">
      <alignment wrapText="1"/>
    </xf>
    <xf numFmtId="4" fontId="19" fillId="0" borderId="3" xfId="0" applyNumberFormat="1" applyFont="1" applyBorder="1" applyAlignment="1">
      <alignment/>
    </xf>
    <xf numFmtId="4" fontId="19" fillId="0" borderId="2" xfId="0" applyNumberFormat="1" applyFont="1" applyBorder="1" applyAlignment="1">
      <alignment/>
    </xf>
    <xf numFmtId="4" fontId="19" fillId="0" borderId="3" xfId="0" applyNumberFormat="1" applyFont="1" applyBorder="1" applyAlignment="1">
      <alignment horizontal="center"/>
    </xf>
    <xf numFmtId="4" fontId="19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4" fontId="3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wrapText="1"/>
    </xf>
    <xf numFmtId="4" fontId="36" fillId="0" borderId="0" xfId="0" applyNumberFormat="1" applyFont="1" applyAlignment="1">
      <alignment/>
    </xf>
    <xf numFmtId="0" fontId="28" fillId="0" borderId="0" xfId="0" applyFont="1" applyAlignment="1">
      <alignment/>
    </xf>
    <xf numFmtId="4" fontId="3" fillId="0" borderId="6" xfId="0" applyNumberFormat="1" applyFont="1" applyBorder="1" applyAlignment="1">
      <alignment wrapText="1"/>
    </xf>
    <xf numFmtId="4" fontId="4" fillId="0" borderId="0" xfId="0" applyNumberFormat="1" applyFont="1" applyAlignment="1">
      <alignment/>
    </xf>
    <xf numFmtId="4" fontId="2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6" xfId="0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25" fillId="0" borderId="1" xfId="0" applyNumberFormat="1" applyFont="1" applyBorder="1" applyAlignment="1">
      <alignment/>
    </xf>
    <xf numFmtId="4" fontId="30" fillId="0" borderId="1" xfId="0" applyNumberFormat="1" applyFont="1" applyBorder="1" applyAlignment="1">
      <alignment/>
    </xf>
    <xf numFmtId="4" fontId="1" fillId="0" borderId="6" xfId="0" applyNumberFormat="1" applyFont="1" applyBorder="1" applyAlignment="1">
      <alignment wrapText="1"/>
    </xf>
    <xf numFmtId="4" fontId="6" fillId="0" borderId="6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A1" sqref="A1:E1"/>
    </sheetView>
  </sheetViews>
  <sheetFormatPr defaultColWidth="9.00390625" defaultRowHeight="12.75"/>
  <cols>
    <col min="1" max="2" width="13.75390625" style="152" customWidth="1"/>
    <col min="3" max="3" width="24.75390625" style="152" customWidth="1"/>
    <col min="4" max="4" width="14.00390625" style="152" customWidth="1"/>
    <col min="5" max="5" width="25.25390625" style="152" customWidth="1"/>
    <col min="6" max="6" width="18.125" style="152" customWidth="1"/>
    <col min="7" max="16384" width="9.125" style="152" customWidth="1"/>
  </cols>
  <sheetData>
    <row r="1" spans="1:11" ht="12.75">
      <c r="A1" s="213" t="s">
        <v>127</v>
      </c>
      <c r="B1" s="214"/>
      <c r="C1" s="214"/>
      <c r="D1" s="214"/>
      <c r="E1" s="215"/>
      <c r="F1" s="155"/>
      <c r="G1" s="155"/>
      <c r="H1" s="155"/>
      <c r="I1" s="155"/>
      <c r="J1" s="155"/>
      <c r="K1" s="155"/>
    </row>
    <row r="2" spans="1:11" ht="81" customHeight="1">
      <c r="A2" s="212" t="s">
        <v>213</v>
      </c>
      <c r="B2" s="212"/>
      <c r="C2" s="212"/>
      <c r="D2" s="212"/>
      <c r="E2" s="212"/>
      <c r="F2" s="155"/>
      <c r="G2" s="155"/>
      <c r="H2" s="155"/>
      <c r="I2" s="155"/>
      <c r="J2" s="155"/>
      <c r="K2" s="155"/>
    </row>
    <row r="3" spans="1:11" ht="49.5" customHeight="1">
      <c r="A3" s="150" t="s">
        <v>188</v>
      </c>
      <c r="B3" s="150" t="s">
        <v>198</v>
      </c>
      <c r="C3" s="150" t="s">
        <v>185</v>
      </c>
      <c r="D3" s="150" t="s">
        <v>186</v>
      </c>
      <c r="E3" s="150" t="s">
        <v>187</v>
      </c>
      <c r="F3" s="149"/>
      <c r="G3" s="149"/>
      <c r="H3" s="149"/>
      <c r="I3" s="149"/>
      <c r="J3" s="149"/>
      <c r="K3" s="149"/>
    </row>
    <row r="4" spans="1:11" ht="49.5" customHeight="1">
      <c r="A4" s="150" t="s">
        <v>199</v>
      </c>
      <c r="B4" s="150">
        <v>153816.97</v>
      </c>
      <c r="C4" s="150" t="s">
        <v>200</v>
      </c>
      <c r="D4" s="151">
        <v>2007</v>
      </c>
      <c r="E4" s="150">
        <v>30800</v>
      </c>
      <c r="F4" s="149"/>
      <c r="G4" s="149"/>
      <c r="H4" s="149"/>
      <c r="I4" s="149"/>
      <c r="J4" s="149"/>
      <c r="K4" s="149"/>
    </row>
    <row r="5" spans="1:11" ht="49.5" customHeight="1">
      <c r="A5" s="150" t="s">
        <v>201</v>
      </c>
      <c r="B5" s="150">
        <v>600000</v>
      </c>
      <c r="C5" s="150" t="s">
        <v>202</v>
      </c>
      <c r="D5" s="151">
        <v>2009</v>
      </c>
      <c r="E5" s="150">
        <v>399999.99</v>
      </c>
      <c r="F5" s="149"/>
      <c r="G5" s="149"/>
      <c r="H5" s="149"/>
      <c r="I5" s="149"/>
      <c r="J5" s="149"/>
      <c r="K5" s="149"/>
    </row>
    <row r="6" spans="1:11" ht="49.5" customHeight="1">
      <c r="A6" s="150" t="s">
        <v>203</v>
      </c>
      <c r="B6" s="150">
        <v>256000</v>
      </c>
      <c r="C6" s="150" t="s">
        <v>204</v>
      </c>
      <c r="D6" s="151">
        <v>2008</v>
      </c>
      <c r="E6" s="150">
        <v>193600</v>
      </c>
      <c r="F6" s="149"/>
      <c r="G6" s="149"/>
      <c r="H6" s="149"/>
      <c r="I6" s="149"/>
      <c r="J6" s="149"/>
      <c r="K6" s="149"/>
    </row>
    <row r="7" spans="1:11" ht="49.5" customHeight="1">
      <c r="A7" s="150" t="s">
        <v>211</v>
      </c>
      <c r="B7" s="150">
        <v>500000</v>
      </c>
      <c r="C7" s="150" t="s">
        <v>205</v>
      </c>
      <c r="D7" s="151">
        <v>2010</v>
      </c>
      <c r="E7" s="150">
        <v>500000</v>
      </c>
      <c r="F7" s="149"/>
      <c r="G7" s="149"/>
      <c r="H7" s="149"/>
      <c r="I7" s="149"/>
      <c r="J7" s="149"/>
      <c r="K7" s="149"/>
    </row>
    <row r="8" spans="1:11" ht="49.5" customHeight="1">
      <c r="A8" s="150" t="s">
        <v>206</v>
      </c>
      <c r="B8" s="150">
        <v>353000</v>
      </c>
      <c r="C8" s="150" t="s">
        <v>207</v>
      </c>
      <c r="D8" s="151">
        <v>2013</v>
      </c>
      <c r="E8" s="150">
        <v>353000</v>
      </c>
      <c r="F8" s="149"/>
      <c r="G8" s="149"/>
      <c r="H8" s="149"/>
      <c r="I8" s="149"/>
      <c r="J8" s="149"/>
      <c r="K8" s="149"/>
    </row>
    <row r="9" spans="1:11" ht="49.5" customHeight="1">
      <c r="A9" s="150" t="s">
        <v>206</v>
      </c>
      <c r="B9" s="150">
        <v>208000</v>
      </c>
      <c r="C9" s="150" t="s">
        <v>208</v>
      </c>
      <c r="D9" s="151">
        <v>2013</v>
      </c>
      <c r="E9" s="150">
        <v>208000</v>
      </c>
      <c r="F9" s="149"/>
      <c r="G9" s="149"/>
      <c r="H9" s="149"/>
      <c r="I9" s="149"/>
      <c r="J9" s="149"/>
      <c r="K9" s="149"/>
    </row>
    <row r="10" spans="1:11" ht="49.5" customHeight="1">
      <c r="A10" s="150" t="s">
        <v>212</v>
      </c>
      <c r="B10" s="150">
        <v>110000</v>
      </c>
      <c r="C10" s="150" t="s">
        <v>208</v>
      </c>
      <c r="D10" s="151">
        <v>2012</v>
      </c>
      <c r="E10" s="150">
        <v>110000</v>
      </c>
      <c r="F10" s="149"/>
      <c r="G10" s="149"/>
      <c r="H10" s="149"/>
      <c r="I10" s="149"/>
      <c r="J10" s="149"/>
      <c r="K10" s="149"/>
    </row>
    <row r="11" spans="1:11" ht="49.5" customHeight="1">
      <c r="A11" s="150" t="s">
        <v>212</v>
      </c>
      <c r="B11" s="150">
        <v>350000</v>
      </c>
      <c r="C11" s="150" t="s">
        <v>209</v>
      </c>
      <c r="D11" s="151">
        <v>2012</v>
      </c>
      <c r="E11" s="150">
        <v>350000</v>
      </c>
      <c r="F11" s="149"/>
      <c r="G11" s="149"/>
      <c r="H11" s="149"/>
      <c r="I11" s="149"/>
      <c r="J11" s="149"/>
      <c r="K11" s="149"/>
    </row>
    <row r="12" spans="1:11" ht="49.5" customHeight="1">
      <c r="A12" s="212" t="s">
        <v>210</v>
      </c>
      <c r="B12" s="212"/>
      <c r="C12" s="212"/>
      <c r="D12" s="212">
        <v>2145399.99</v>
      </c>
      <c r="E12" s="212"/>
      <c r="F12" s="149"/>
      <c r="G12" s="149"/>
      <c r="H12" s="149"/>
      <c r="I12" s="149"/>
      <c r="J12" s="149"/>
      <c r="K12" s="149"/>
    </row>
    <row r="13" spans="3:6" s="4" customFormat="1" ht="18">
      <c r="C13" s="162" t="s">
        <v>138</v>
      </c>
      <c r="D13" s="161" t="s">
        <v>5</v>
      </c>
      <c r="E13" s="163"/>
      <c r="F13" s="104"/>
    </row>
    <row r="14" spans="3:6" s="4" customFormat="1" ht="18">
      <c r="C14" s="164"/>
      <c r="D14" s="102"/>
      <c r="E14" s="102"/>
      <c r="F14" s="104"/>
    </row>
    <row r="15" spans="3:6" s="4" customFormat="1" ht="18">
      <c r="C15" s="164" t="s">
        <v>139</v>
      </c>
      <c r="D15" s="88" t="s">
        <v>153</v>
      </c>
      <c r="E15" s="88"/>
      <c r="F15" s="104"/>
    </row>
    <row r="16" spans="3:6" s="4" customFormat="1" ht="18">
      <c r="C16" s="16"/>
      <c r="D16" s="14"/>
      <c r="E16" s="32"/>
      <c r="F16" s="104"/>
    </row>
    <row r="17" spans="2:6" s="4" customFormat="1" ht="18">
      <c r="B17" s="161" t="s">
        <v>220</v>
      </c>
      <c r="C17" s="163"/>
      <c r="D17" s="15"/>
      <c r="E17" s="15"/>
      <c r="F17" s="104"/>
    </row>
    <row r="18" spans="1:11" ht="24.7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</row>
    <row r="19" spans="1:11" ht="24.7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ht="24.7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</row>
    <row r="21" spans="1:11" ht="24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1" ht="24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</row>
    <row r="23" spans="1:11" ht="24.7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</row>
    <row r="24" spans="1:11" ht="24.7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ht="24.75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</row>
    <row r="26" spans="1:11" ht="24.7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</row>
    <row r="27" spans="1:11" ht="24.7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</row>
    <row r="28" spans="1:11" ht="24.7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</row>
    <row r="29" spans="1:11" ht="24.7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</row>
    <row r="30" spans="1:11" ht="24.7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</row>
    <row r="31" spans="1:11" ht="24.7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</row>
    <row r="32" spans="1:11" ht="24.7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</row>
    <row r="33" spans="1:11" ht="24.7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</row>
    <row r="34" spans="1:11" ht="24.7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</row>
    <row r="35" spans="1:11" ht="24.7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</row>
    <row r="36" spans="1:11" ht="24.7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</row>
    <row r="37" spans="1:11" ht="24.7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</row>
    <row r="38" spans="1:11" ht="24.7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</row>
    <row r="39" spans="1:11" ht="24.7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</row>
    <row r="40" spans="1:11" ht="24.7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</row>
    <row r="41" spans="1:11" ht="24.7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</row>
    <row r="42" spans="1:11" ht="24.7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</row>
    <row r="43" spans="1:11" ht="24.7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</row>
    <row r="44" spans="1:11" ht="24.75" customHeight="1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</row>
    <row r="45" spans="1:11" ht="24.75" customHeight="1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56"/>
    </row>
    <row r="46" spans="1:11" ht="24.75" customHeight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53"/>
    </row>
    <row r="47" spans="1:11" ht="24.75" customHeight="1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53"/>
    </row>
    <row r="48" spans="1:11" ht="24.75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53"/>
    </row>
    <row r="49" spans="1:11" ht="12.75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53"/>
    </row>
    <row r="50" spans="1:11" ht="12.75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53"/>
    </row>
    <row r="51" spans="1:11" ht="12.7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53"/>
    </row>
    <row r="52" spans="1:11" ht="12.7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53"/>
    </row>
    <row r="53" spans="1:11" ht="12.7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53"/>
    </row>
    <row r="54" spans="1:11" ht="12.75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53"/>
    </row>
    <row r="55" spans="1:11" ht="12.75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53"/>
    </row>
    <row r="56" spans="1:11" ht="12.75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53"/>
    </row>
    <row r="57" spans="1:11" ht="12.75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53"/>
    </row>
    <row r="58" spans="1:11" ht="12.75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53"/>
    </row>
    <row r="59" spans="1:11" ht="12.75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53"/>
    </row>
    <row r="60" spans="1:11" ht="12.75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53"/>
    </row>
    <row r="61" spans="1:11" ht="12.75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53"/>
    </row>
    <row r="62" spans="1:11" ht="12.75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53"/>
    </row>
    <row r="63" spans="1:11" ht="12.75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53"/>
    </row>
    <row r="64" spans="1:11" ht="12.75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53"/>
    </row>
    <row r="65" spans="1:11" ht="12.75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53"/>
    </row>
    <row r="66" spans="1:11" ht="12.7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53"/>
    </row>
    <row r="67" spans="1:11" ht="12.75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53"/>
    </row>
    <row r="68" spans="1:11" ht="12.75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53"/>
    </row>
    <row r="69" spans="1:11" ht="12.75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53"/>
    </row>
    <row r="70" spans="1:11" ht="12.75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53"/>
    </row>
    <row r="71" spans="1:11" ht="12.75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53"/>
    </row>
    <row r="72" spans="1:11" ht="12.75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53"/>
    </row>
    <row r="73" spans="1:11" ht="12.75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53"/>
    </row>
    <row r="74" spans="1:11" ht="12.75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53"/>
    </row>
    <row r="75" spans="1:11" ht="12.75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53"/>
    </row>
    <row r="76" spans="1:11" ht="12.75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53"/>
    </row>
    <row r="77" spans="1:11" ht="12.7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53"/>
    </row>
    <row r="78" spans="1:10" ht="12.75">
      <c r="A78" s="149"/>
      <c r="B78" s="149"/>
      <c r="C78" s="149"/>
      <c r="D78" s="149"/>
      <c r="E78" s="149"/>
      <c r="F78" s="149"/>
      <c r="G78" s="156"/>
      <c r="H78" s="154"/>
      <c r="I78" s="154"/>
      <c r="J78" s="154"/>
    </row>
    <row r="79" spans="1:7" ht="12.75">
      <c r="A79" s="149"/>
      <c r="B79" s="149"/>
      <c r="C79" s="149"/>
      <c r="D79" s="149"/>
      <c r="E79" s="149"/>
      <c r="F79" s="149"/>
      <c r="G79" s="153"/>
    </row>
    <row r="80" spans="1:7" ht="12.75">
      <c r="A80" s="149"/>
      <c r="B80" s="149"/>
      <c r="C80" s="149"/>
      <c r="D80" s="149"/>
      <c r="E80" s="149"/>
      <c r="F80" s="149"/>
      <c r="G80" s="153"/>
    </row>
  </sheetData>
  <mergeCells count="4">
    <mergeCell ref="A2:E2"/>
    <mergeCell ref="A12:C12"/>
    <mergeCell ref="D12:E12"/>
    <mergeCell ref="A1:E1"/>
  </mergeCells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3"/>
  <sheetViews>
    <sheetView tabSelected="1" view="pageBreakPreview" zoomScale="75" zoomScaleNormal="75" zoomScaleSheetLayoutView="75" workbookViewId="0" topLeftCell="A1">
      <selection activeCell="D869" sqref="D869"/>
    </sheetView>
  </sheetViews>
  <sheetFormatPr defaultColWidth="9.00390625" defaultRowHeight="12.75"/>
  <cols>
    <col min="1" max="1" width="4.75390625" style="4" customWidth="1"/>
    <col min="2" max="2" width="5.25390625" style="4" customWidth="1"/>
    <col min="3" max="3" width="51.625" style="6" customWidth="1"/>
    <col min="4" max="4" width="14.375" style="15" customWidth="1"/>
    <col min="5" max="5" width="15.75390625" style="15" customWidth="1"/>
    <col min="6" max="6" width="8.875" style="104" customWidth="1"/>
    <col min="7" max="16384" width="9.125" style="4" customWidth="1"/>
  </cols>
  <sheetData>
    <row r="1" spans="1:6" ht="20.25">
      <c r="A1" s="172" t="s">
        <v>289</v>
      </c>
      <c r="B1" s="224"/>
      <c r="C1" s="224"/>
      <c r="D1" s="224"/>
      <c r="E1" s="224"/>
      <c r="F1" s="224"/>
    </row>
    <row r="2" spans="1:5" ht="18">
      <c r="A2" s="104"/>
      <c r="B2" s="104"/>
      <c r="C2" s="5" t="s">
        <v>161</v>
      </c>
      <c r="E2" s="104"/>
    </row>
    <row r="3" spans="1:5" ht="14.25" customHeight="1">
      <c r="A3" s="104"/>
      <c r="B3" s="104"/>
      <c r="C3" s="139"/>
      <c r="D3" s="104"/>
      <c r="E3" s="140"/>
    </row>
    <row r="4" spans="1:5" ht="40.5" customHeight="1" thickBot="1">
      <c r="A4" s="104"/>
      <c r="B4" s="104"/>
      <c r="C4" s="173" t="s">
        <v>169</v>
      </c>
      <c r="D4" s="174"/>
      <c r="E4" s="133">
        <v>10615368</v>
      </c>
    </row>
    <row r="5" spans="1:5" ht="18">
      <c r="A5" s="104"/>
      <c r="B5" s="104"/>
      <c r="C5" s="165" t="s">
        <v>290</v>
      </c>
      <c r="D5" s="104"/>
      <c r="E5" s="104"/>
    </row>
    <row r="6" spans="1:5" ht="31.5" customHeight="1" thickBot="1">
      <c r="A6" s="104"/>
      <c r="B6" s="104"/>
      <c r="C6" s="218" t="s">
        <v>81</v>
      </c>
      <c r="D6" s="235"/>
      <c r="E6" s="50">
        <v>346434.8</v>
      </c>
    </row>
    <row r="7" spans="1:5" ht="16.5" customHeight="1">
      <c r="A7" s="104"/>
      <c r="B7" s="104"/>
      <c r="C7" s="141" t="s">
        <v>45</v>
      </c>
      <c r="D7" s="104"/>
      <c r="E7" s="109"/>
    </row>
    <row r="8" spans="1:5" ht="13.5" customHeight="1">
      <c r="A8" s="104"/>
      <c r="B8" s="104"/>
      <c r="C8" s="141" t="s">
        <v>77</v>
      </c>
      <c r="D8" s="104"/>
      <c r="E8" s="109"/>
    </row>
    <row r="9" spans="3:5" s="15" customFormat="1" ht="21.75" customHeight="1" thickBot="1">
      <c r="C9" s="216" t="s">
        <v>125</v>
      </c>
      <c r="D9" s="217"/>
      <c r="E9" s="167">
        <v>538000</v>
      </c>
    </row>
    <row r="10" spans="1:5" ht="16.5" customHeight="1">
      <c r="A10" s="104"/>
      <c r="B10" s="104"/>
      <c r="C10" s="141" t="s">
        <v>120</v>
      </c>
      <c r="D10" s="104"/>
      <c r="E10" s="142">
        <v>-20000</v>
      </c>
    </row>
    <row r="11" spans="1:5" ht="18" customHeight="1">
      <c r="A11" s="104"/>
      <c r="B11" s="104"/>
      <c r="C11" s="141" t="s">
        <v>78</v>
      </c>
      <c r="D11" s="104"/>
      <c r="E11" s="142">
        <v>350000</v>
      </c>
    </row>
    <row r="12" spans="1:5" ht="15.75" customHeight="1">
      <c r="A12" s="104"/>
      <c r="B12" s="104"/>
      <c r="C12" s="141" t="s">
        <v>79</v>
      </c>
      <c r="D12" s="104"/>
      <c r="E12" s="142">
        <v>208000</v>
      </c>
    </row>
    <row r="13" spans="1:5" ht="18">
      <c r="A13" s="104"/>
      <c r="B13" s="104"/>
      <c r="C13" s="225" t="s">
        <v>89</v>
      </c>
      <c r="D13" s="226"/>
      <c r="E13" s="109"/>
    </row>
    <row r="14" spans="1:5" ht="16.5" customHeight="1">
      <c r="A14" s="104"/>
      <c r="B14" s="104"/>
      <c r="C14" s="225" t="s">
        <v>121</v>
      </c>
      <c r="D14" s="226"/>
      <c r="E14" s="109"/>
    </row>
    <row r="15" spans="1:6" ht="33.75" customHeight="1" thickBot="1">
      <c r="A15" s="104"/>
      <c r="B15" s="104"/>
      <c r="C15" s="218" t="s">
        <v>225</v>
      </c>
      <c r="D15" s="235"/>
      <c r="E15" s="167">
        <v>1624796</v>
      </c>
      <c r="F15" s="105"/>
    </row>
    <row r="16" spans="1:5" ht="13.5" customHeight="1">
      <c r="A16" s="104"/>
      <c r="B16" s="104"/>
      <c r="C16" s="227" t="s">
        <v>45</v>
      </c>
      <c r="D16" s="227"/>
      <c r="E16" s="104"/>
    </row>
    <row r="17" spans="1:5" ht="13.5" customHeight="1">
      <c r="A17" s="104"/>
      <c r="B17" s="104"/>
      <c r="C17" s="225" t="s">
        <v>88</v>
      </c>
      <c r="D17" s="226"/>
      <c r="E17" s="104"/>
    </row>
    <row r="18" spans="1:5" ht="13.5" customHeight="1">
      <c r="A18" s="104"/>
      <c r="B18" s="104"/>
      <c r="C18" s="225" t="s">
        <v>80</v>
      </c>
      <c r="D18" s="226"/>
      <c r="E18" s="104"/>
    </row>
    <row r="19" spans="1:5" ht="13.5" customHeight="1">
      <c r="A19" s="104"/>
      <c r="B19" s="104"/>
      <c r="C19" s="227" t="s">
        <v>101</v>
      </c>
      <c r="D19" s="227"/>
      <c r="E19" s="104"/>
    </row>
    <row r="20" spans="1:5" ht="13.5" customHeight="1">
      <c r="A20" s="104"/>
      <c r="B20" s="104"/>
      <c r="C20" s="225" t="s">
        <v>102</v>
      </c>
      <c r="D20" s="226"/>
      <c r="E20" s="104"/>
    </row>
    <row r="21" spans="1:5" ht="13.5" customHeight="1">
      <c r="A21" s="104"/>
      <c r="B21" s="104"/>
      <c r="C21" s="227" t="s">
        <v>115</v>
      </c>
      <c r="D21" s="227"/>
      <c r="E21" s="104"/>
    </row>
    <row r="22" spans="1:5" ht="13.5" customHeight="1">
      <c r="A22" s="104"/>
      <c r="B22" s="104"/>
      <c r="C22" s="225" t="s">
        <v>122</v>
      </c>
      <c r="D22" s="226"/>
      <c r="E22" s="104"/>
    </row>
    <row r="23" spans="1:5" ht="13.5" customHeight="1">
      <c r="A23" s="104"/>
      <c r="B23" s="104"/>
      <c r="C23" s="227" t="s">
        <v>133</v>
      </c>
      <c r="D23" s="227"/>
      <c r="E23" s="104"/>
    </row>
    <row r="24" spans="1:5" ht="13.5" customHeight="1">
      <c r="A24" s="104"/>
      <c r="B24" s="104"/>
      <c r="C24" s="225" t="s">
        <v>157</v>
      </c>
      <c r="D24" s="226"/>
      <c r="E24" s="104"/>
    </row>
    <row r="25" spans="1:5" ht="13.5" customHeight="1">
      <c r="A25" s="104"/>
      <c r="B25" s="104"/>
      <c r="C25" s="225" t="s">
        <v>158</v>
      </c>
      <c r="D25" s="226"/>
      <c r="E25" s="104"/>
    </row>
    <row r="26" spans="1:5" ht="13.5" customHeight="1">
      <c r="A26" s="104"/>
      <c r="B26" s="104"/>
      <c r="C26" s="227" t="s">
        <v>170</v>
      </c>
      <c r="D26" s="227"/>
      <c r="E26" s="104"/>
    </row>
    <row r="27" spans="3:5" s="15" customFormat="1" ht="30.75" customHeight="1" thickBot="1">
      <c r="C27" s="218" t="s">
        <v>47</v>
      </c>
      <c r="D27" s="235"/>
      <c r="E27" s="50">
        <v>-382300</v>
      </c>
    </row>
    <row r="28" spans="1:5" ht="18">
      <c r="A28" s="104"/>
      <c r="B28" s="104"/>
      <c r="C28" s="225" t="s">
        <v>89</v>
      </c>
      <c r="D28" s="226"/>
      <c r="E28" s="121"/>
    </row>
    <row r="29" spans="1:6" ht="31.5" customHeight="1" thickBot="1">
      <c r="A29" s="15"/>
      <c r="B29" s="15"/>
      <c r="C29" s="218" t="s">
        <v>48</v>
      </c>
      <c r="D29" s="235"/>
      <c r="E29" s="167">
        <v>66699</v>
      </c>
      <c r="F29" s="15"/>
    </row>
    <row r="30" spans="1:5" ht="13.5" customHeight="1">
      <c r="A30" s="104"/>
      <c r="B30" s="104"/>
      <c r="C30" s="227" t="s">
        <v>45</v>
      </c>
      <c r="D30" s="227"/>
      <c r="E30" s="168"/>
    </row>
    <row r="31" spans="1:5" ht="13.5" customHeight="1">
      <c r="A31" s="104"/>
      <c r="B31" s="104"/>
      <c r="C31" s="227" t="s">
        <v>115</v>
      </c>
      <c r="D31" s="227"/>
      <c r="E31" s="168"/>
    </row>
    <row r="32" spans="1:5" ht="13.5" customHeight="1">
      <c r="A32" s="104"/>
      <c r="B32" s="104"/>
      <c r="C32" s="225" t="s">
        <v>121</v>
      </c>
      <c r="D32" s="226"/>
      <c r="E32" s="168"/>
    </row>
    <row r="33" spans="1:6" ht="18.75" thickBot="1">
      <c r="A33" s="15"/>
      <c r="B33" s="15"/>
      <c r="C33" s="5" t="s">
        <v>49</v>
      </c>
      <c r="D33" s="32"/>
      <c r="E33" s="167">
        <v>140776</v>
      </c>
      <c r="F33" s="15"/>
    </row>
    <row r="34" spans="1:5" ht="18">
      <c r="A34" s="104"/>
      <c r="B34" s="104"/>
      <c r="C34" s="141" t="s">
        <v>291</v>
      </c>
      <c r="D34" s="138"/>
      <c r="E34" s="144">
        <v>140776</v>
      </c>
    </row>
    <row r="35" spans="1:5" ht="13.5" customHeight="1">
      <c r="A35" s="104"/>
      <c r="B35" s="104"/>
      <c r="C35" s="227" t="s">
        <v>45</v>
      </c>
      <c r="D35" s="227"/>
      <c r="E35" s="141"/>
    </row>
    <row r="36" spans="1:5" ht="13.5" customHeight="1">
      <c r="A36" s="104"/>
      <c r="B36" s="104"/>
      <c r="C36" s="227" t="s">
        <v>133</v>
      </c>
      <c r="D36" s="227"/>
      <c r="E36" s="141"/>
    </row>
    <row r="37" spans="1:5" ht="13.5" customHeight="1">
      <c r="A37" s="104"/>
      <c r="B37" s="104"/>
      <c r="C37" s="227" t="s">
        <v>170</v>
      </c>
      <c r="D37" s="227"/>
      <c r="E37" s="141"/>
    </row>
    <row r="38" spans="1:5" ht="13.5" customHeight="1">
      <c r="A38" s="104"/>
      <c r="B38" s="104"/>
      <c r="C38" s="143"/>
      <c r="D38" s="143"/>
      <c r="E38" s="141"/>
    </row>
    <row r="39" spans="1:6" ht="36.75" customHeight="1">
      <c r="A39" s="15"/>
      <c r="B39" s="15"/>
      <c r="C39" s="175" t="s">
        <v>124</v>
      </c>
      <c r="D39" s="176"/>
      <c r="E39" s="176"/>
      <c r="F39" s="15"/>
    </row>
    <row r="40" spans="1:6" ht="24" customHeight="1" thickBot="1">
      <c r="A40" s="15"/>
      <c r="B40" s="15"/>
      <c r="C40" s="91" t="s">
        <v>292</v>
      </c>
      <c r="D40" s="199">
        <f>SUM(E4,E6,E9,E15,E27,E29,E33)</f>
        <v>12949773.8</v>
      </c>
      <c r="E40" s="199"/>
      <c r="F40" s="166"/>
    </row>
    <row r="41" spans="1:6" ht="24" customHeight="1" thickTop="1">
      <c r="A41" s="15"/>
      <c r="B41" s="15"/>
      <c r="C41" s="91"/>
      <c r="D41" s="169"/>
      <c r="E41" s="169"/>
      <c r="F41" s="166"/>
    </row>
    <row r="42" spans="1:6" s="15" customFormat="1" ht="15.75">
      <c r="A42" s="200" t="s">
        <v>262</v>
      </c>
      <c r="B42" s="200"/>
      <c r="C42" s="200"/>
      <c r="D42" s="200"/>
      <c r="E42" s="240"/>
      <c r="F42" s="240"/>
    </row>
    <row r="43" spans="1:6" s="15" customFormat="1" ht="15">
      <c r="A43" s="202" t="s">
        <v>126</v>
      </c>
      <c r="B43" s="202"/>
      <c r="C43" s="202"/>
      <c r="D43" s="202"/>
      <c r="E43" s="240"/>
      <c r="F43" s="240"/>
    </row>
    <row r="44" spans="3:6" s="15" customFormat="1" ht="15.75">
      <c r="C44" s="16"/>
      <c r="D44" s="17" t="s">
        <v>263</v>
      </c>
      <c r="E44" s="17" t="s">
        <v>264</v>
      </c>
      <c r="F44" s="106" t="s">
        <v>265</v>
      </c>
    </row>
    <row r="45" spans="1:6" s="15" customFormat="1" ht="15.75">
      <c r="A45" s="18" t="s">
        <v>266</v>
      </c>
      <c r="B45" s="193" t="s">
        <v>267</v>
      </c>
      <c r="C45" s="193"/>
      <c r="F45" s="104"/>
    </row>
    <row r="46" spans="2:10" s="15" customFormat="1" ht="64.5" customHeight="1">
      <c r="B46" s="205" t="s">
        <v>275</v>
      </c>
      <c r="C46" s="205"/>
      <c r="F46" s="104"/>
      <c r="H46" s="19"/>
      <c r="J46" s="19"/>
    </row>
    <row r="47" spans="2:6" s="15" customFormat="1" ht="30.75">
      <c r="B47" s="20" t="s">
        <v>268</v>
      </c>
      <c r="C47" s="21" t="s">
        <v>577</v>
      </c>
      <c r="F47" s="104"/>
    </row>
    <row r="48" spans="2:6" s="15" customFormat="1" ht="15.75">
      <c r="B48" s="18"/>
      <c r="C48" s="22" t="s">
        <v>270</v>
      </c>
      <c r="D48" s="15">
        <v>565000</v>
      </c>
      <c r="E48" s="15">
        <v>564325.3</v>
      </c>
      <c r="F48" s="107">
        <f>E48/D48*100</f>
        <v>99.88058407079646</v>
      </c>
    </row>
    <row r="49" spans="2:6" s="15" customFormat="1" ht="15.75">
      <c r="B49" s="18"/>
      <c r="C49" s="22" t="s">
        <v>578</v>
      </c>
      <c r="F49" s="107"/>
    </row>
    <row r="50" spans="2:6" s="15" customFormat="1" ht="15.75">
      <c r="B50" s="18"/>
      <c r="C50" s="22" t="s">
        <v>496</v>
      </c>
      <c r="D50" s="15">
        <v>205000</v>
      </c>
      <c r="E50" s="15">
        <v>184906.3</v>
      </c>
      <c r="F50" s="107">
        <f>E50/D50*100</f>
        <v>90.19819512195122</v>
      </c>
    </row>
    <row r="51" spans="2:6" s="15" customFormat="1" ht="36" customHeight="1">
      <c r="B51" s="23" t="s">
        <v>269</v>
      </c>
      <c r="C51" s="24" t="s">
        <v>575</v>
      </c>
      <c r="F51" s="104"/>
    </row>
    <row r="52" spans="2:6" s="15" customFormat="1" ht="15.75">
      <c r="B52" s="20"/>
      <c r="C52" s="22" t="s">
        <v>271</v>
      </c>
      <c r="D52" s="15">
        <v>60000</v>
      </c>
      <c r="E52" s="15">
        <v>76403.3</v>
      </c>
      <c r="F52" s="107">
        <f>E52/D52*100</f>
        <v>127.33883333333334</v>
      </c>
    </row>
    <row r="53" spans="2:6" s="15" customFormat="1" ht="15.75">
      <c r="B53" s="20"/>
      <c r="C53" s="22" t="s">
        <v>497</v>
      </c>
      <c r="F53" s="107"/>
    </row>
    <row r="54" spans="2:6" s="15" customFormat="1" ht="15.75">
      <c r="B54" s="20"/>
      <c r="C54" s="22" t="s">
        <v>498</v>
      </c>
      <c r="D54" s="15">
        <v>525000</v>
      </c>
      <c r="E54" s="15">
        <v>486772.71</v>
      </c>
      <c r="F54" s="107">
        <f>E54/D54*100</f>
        <v>92.71861142857144</v>
      </c>
    </row>
    <row r="55" spans="2:6" s="15" customFormat="1" ht="36" customHeight="1">
      <c r="B55" s="23" t="s">
        <v>272</v>
      </c>
      <c r="C55" s="24" t="s">
        <v>576</v>
      </c>
      <c r="F55" s="104"/>
    </row>
    <row r="56" spans="2:6" s="15" customFormat="1" ht="15.75">
      <c r="B56" s="20"/>
      <c r="C56" s="22" t="s">
        <v>273</v>
      </c>
      <c r="D56" s="15">
        <v>5000</v>
      </c>
      <c r="E56" s="15">
        <v>5543</v>
      </c>
      <c r="F56" s="107">
        <f>E56/D56*100</f>
        <v>110.86</v>
      </c>
    </row>
    <row r="57" spans="2:6" s="15" customFormat="1" ht="15.75">
      <c r="B57" s="20"/>
      <c r="C57" s="22" t="s">
        <v>499</v>
      </c>
      <c r="F57" s="107"/>
    </row>
    <row r="58" spans="2:6" s="15" customFormat="1" ht="15.75">
      <c r="B58" s="20"/>
      <c r="C58" s="22" t="s">
        <v>500</v>
      </c>
      <c r="D58" s="15">
        <v>20000</v>
      </c>
      <c r="E58" s="15">
        <v>15978.16</v>
      </c>
      <c r="F58" s="107">
        <f>E58/D58*100</f>
        <v>79.8908</v>
      </c>
    </row>
    <row r="59" spans="2:6" s="15" customFormat="1" ht="36" customHeight="1">
      <c r="B59" s="23" t="s">
        <v>274</v>
      </c>
      <c r="C59" s="24" t="s">
        <v>507</v>
      </c>
      <c r="F59" s="104"/>
    </row>
    <row r="60" spans="2:6" s="15" customFormat="1" ht="15.75">
      <c r="B60" s="20"/>
      <c r="C60" s="16" t="s">
        <v>501</v>
      </c>
      <c r="D60" s="15">
        <v>190000</v>
      </c>
      <c r="E60" s="15">
        <v>203686.52</v>
      </c>
      <c r="F60" s="107">
        <f>E60/D60*100</f>
        <v>107.20343157894736</v>
      </c>
    </row>
    <row r="61" spans="2:6" s="15" customFormat="1" ht="15.75">
      <c r="B61" s="23" t="s">
        <v>276</v>
      </c>
      <c r="C61" s="24" t="s">
        <v>277</v>
      </c>
      <c r="F61" s="104"/>
    </row>
    <row r="62" spans="2:6" s="15" customFormat="1" ht="15.75">
      <c r="B62" s="20"/>
      <c r="C62" s="16" t="s">
        <v>502</v>
      </c>
      <c r="D62" s="15">
        <v>10000</v>
      </c>
      <c r="E62" s="15">
        <v>9297.97</v>
      </c>
      <c r="F62" s="107">
        <f>E62/D62*100</f>
        <v>92.9797</v>
      </c>
    </row>
    <row r="63" spans="2:6" s="15" customFormat="1" ht="15.75">
      <c r="B63" s="23" t="s">
        <v>278</v>
      </c>
      <c r="C63" s="24" t="s">
        <v>279</v>
      </c>
      <c r="F63" s="104"/>
    </row>
    <row r="64" spans="2:6" s="15" customFormat="1" ht="15.75">
      <c r="B64" s="20"/>
      <c r="C64" s="16" t="s">
        <v>503</v>
      </c>
      <c r="D64" s="15">
        <v>100</v>
      </c>
      <c r="E64" s="15">
        <v>0</v>
      </c>
      <c r="F64" s="107">
        <f>E64/D64*100</f>
        <v>0</v>
      </c>
    </row>
    <row r="65" spans="2:6" s="15" customFormat="1" ht="30.75">
      <c r="B65" s="23" t="s">
        <v>280</v>
      </c>
      <c r="C65" s="24" t="s">
        <v>7</v>
      </c>
      <c r="F65" s="104"/>
    </row>
    <row r="66" spans="2:6" s="15" customFormat="1" ht="15.75">
      <c r="B66" s="23"/>
      <c r="C66" s="16" t="s">
        <v>8</v>
      </c>
      <c r="D66" s="15">
        <v>500</v>
      </c>
      <c r="E66" s="15">
        <v>0</v>
      </c>
      <c r="F66" s="107">
        <f>E66/D66*100</f>
        <v>0</v>
      </c>
    </row>
    <row r="67" spans="2:6" s="15" customFormat="1" ht="15.75">
      <c r="B67" s="20"/>
      <c r="C67" s="16" t="s">
        <v>504</v>
      </c>
      <c r="D67" s="15">
        <v>35000</v>
      </c>
      <c r="E67" s="15">
        <v>44859.32</v>
      </c>
      <c r="F67" s="107">
        <f>E67/D67*100</f>
        <v>128.1694857142857</v>
      </c>
    </row>
    <row r="68" spans="2:6" s="15" customFormat="1" ht="30.75">
      <c r="B68" s="23" t="s">
        <v>281</v>
      </c>
      <c r="C68" s="24" t="s">
        <v>508</v>
      </c>
      <c r="F68" s="104"/>
    </row>
    <row r="69" spans="2:6" s="15" customFormat="1" ht="15.75">
      <c r="B69" s="20"/>
      <c r="C69" s="16" t="s">
        <v>505</v>
      </c>
      <c r="D69" s="15">
        <v>100</v>
      </c>
      <c r="E69" s="15">
        <v>0</v>
      </c>
      <c r="F69" s="107">
        <f>E69/D69*100</f>
        <v>0</v>
      </c>
    </row>
    <row r="70" spans="2:6" s="15" customFormat="1" ht="15.75">
      <c r="B70" s="23" t="s">
        <v>282</v>
      </c>
      <c r="C70" s="24" t="s">
        <v>283</v>
      </c>
      <c r="F70" s="104"/>
    </row>
    <row r="71" spans="2:6" s="15" customFormat="1" ht="15.75">
      <c r="B71" s="20"/>
      <c r="C71" s="16" t="s">
        <v>506</v>
      </c>
      <c r="D71" s="15">
        <v>3000</v>
      </c>
      <c r="E71" s="15">
        <v>3981.58</v>
      </c>
      <c r="F71" s="107">
        <f>E71/D71*100</f>
        <v>132.7193333333333</v>
      </c>
    </row>
    <row r="72" spans="2:6" s="15" customFormat="1" ht="30.75">
      <c r="B72" s="23" t="s">
        <v>284</v>
      </c>
      <c r="C72" s="24" t="s">
        <v>509</v>
      </c>
      <c r="F72" s="104"/>
    </row>
    <row r="73" spans="2:6" s="15" customFormat="1" ht="15.75">
      <c r="B73" s="23"/>
      <c r="C73" s="16" t="s">
        <v>15</v>
      </c>
      <c r="D73" s="15">
        <v>20000</v>
      </c>
      <c r="E73" s="15">
        <v>15782.11</v>
      </c>
      <c r="F73" s="107">
        <f>E73/D73*100</f>
        <v>78.91055</v>
      </c>
    </row>
    <row r="74" spans="2:6" s="15" customFormat="1" ht="37.5" customHeight="1">
      <c r="B74" s="23" t="s">
        <v>285</v>
      </c>
      <c r="C74" s="24" t="s">
        <v>510</v>
      </c>
      <c r="F74" s="104"/>
    </row>
    <row r="75" spans="2:6" s="15" customFormat="1" ht="15.75">
      <c r="B75" s="20"/>
      <c r="C75" s="16" t="s">
        <v>287</v>
      </c>
      <c r="D75" s="15">
        <v>3000</v>
      </c>
      <c r="E75" s="15">
        <v>4953.08</v>
      </c>
      <c r="F75" s="107">
        <f>E75/D75*100</f>
        <v>165.10266666666666</v>
      </c>
    </row>
    <row r="76" spans="2:6" s="15" customFormat="1" ht="15.75">
      <c r="B76" s="23"/>
      <c r="C76" s="16"/>
      <c r="F76" s="107"/>
    </row>
    <row r="77" spans="2:6" s="15" customFormat="1" ht="15.75">
      <c r="B77" s="209" t="s">
        <v>288</v>
      </c>
      <c r="C77" s="194"/>
      <c r="D77" s="101">
        <f>SUM(D48:D76)</f>
        <v>1641700</v>
      </c>
      <c r="E77" s="27">
        <f>SUM(E48:E76)</f>
        <v>1616489.3500000003</v>
      </c>
      <c r="F77" s="115">
        <f>E77/D77*100</f>
        <v>98.46435706889201</v>
      </c>
    </row>
    <row r="78" spans="2:6" s="15" customFormat="1" ht="15.75">
      <c r="B78" s="28"/>
      <c r="C78" s="29"/>
      <c r="D78" s="19"/>
      <c r="E78" s="19"/>
      <c r="F78" s="109"/>
    </row>
    <row r="79" spans="2:6" s="15" customFormat="1" ht="15.75">
      <c r="B79" s="23"/>
      <c r="C79" s="16"/>
      <c r="D79" s="17" t="s">
        <v>263</v>
      </c>
      <c r="E79" s="17" t="s">
        <v>264</v>
      </c>
      <c r="F79" s="106" t="s">
        <v>265</v>
      </c>
    </row>
    <row r="80" spans="2:6" s="15" customFormat="1" ht="15.75">
      <c r="B80" s="23" t="s">
        <v>286</v>
      </c>
      <c r="C80" s="5" t="s">
        <v>511</v>
      </c>
      <c r="F80" s="104"/>
    </row>
    <row r="81" spans="2:6" s="15" customFormat="1" ht="15.75">
      <c r="B81" s="23"/>
      <c r="C81" s="5" t="s">
        <v>293</v>
      </c>
      <c r="D81" s="15">
        <v>30000</v>
      </c>
      <c r="E81" s="15">
        <v>30834.88</v>
      </c>
      <c r="F81" s="107">
        <f>E81/D81*100</f>
        <v>102.78293333333333</v>
      </c>
    </row>
    <row r="82" spans="2:6" s="15" customFormat="1" ht="15.75">
      <c r="B82" s="23"/>
      <c r="C82" s="5"/>
      <c r="F82" s="107"/>
    </row>
    <row r="83" spans="2:6" s="15" customFormat="1" ht="15.75">
      <c r="B83" s="23" t="s">
        <v>165</v>
      </c>
      <c r="C83" s="5" t="s">
        <v>166</v>
      </c>
      <c r="F83" s="107"/>
    </row>
    <row r="84" spans="2:6" s="15" customFormat="1" ht="15.75">
      <c r="B84" s="23"/>
      <c r="C84" s="5" t="s">
        <v>167</v>
      </c>
      <c r="D84" s="15">
        <v>0</v>
      </c>
      <c r="E84" s="15">
        <v>110</v>
      </c>
      <c r="F84" s="107"/>
    </row>
    <row r="85" spans="2:6" s="15" customFormat="1" ht="15.75">
      <c r="B85" s="20"/>
      <c r="C85" s="5"/>
      <c r="F85" s="107"/>
    </row>
    <row r="86" spans="2:6" s="15" customFormat="1" ht="15.75">
      <c r="B86" s="30" t="s">
        <v>294</v>
      </c>
      <c r="C86" s="16"/>
      <c r="F86" s="104"/>
    </row>
    <row r="87" spans="2:6" s="15" customFormat="1" ht="15.75">
      <c r="B87" s="30"/>
      <c r="C87" s="16"/>
      <c r="F87" s="104"/>
    </row>
    <row r="88" spans="2:6" s="15" customFormat="1" ht="30">
      <c r="B88" s="23" t="s">
        <v>299</v>
      </c>
      <c r="C88" s="7" t="s">
        <v>41</v>
      </c>
      <c r="F88" s="104"/>
    </row>
    <row r="89" spans="2:6" s="15" customFormat="1" ht="15.75">
      <c r="B89" s="20"/>
      <c r="C89" s="5" t="s">
        <v>295</v>
      </c>
      <c r="D89" s="15">
        <v>5000</v>
      </c>
      <c r="E89" s="15">
        <v>4361.48</v>
      </c>
      <c r="F89" s="107">
        <f>E89/D89*100</f>
        <v>87.22959999999999</v>
      </c>
    </row>
    <row r="90" spans="2:6" s="15" customFormat="1" ht="15.75">
      <c r="B90" s="18"/>
      <c r="C90" s="5"/>
      <c r="F90" s="107"/>
    </row>
    <row r="91" spans="2:6" s="15" customFormat="1" ht="15.75">
      <c r="B91" s="30" t="s">
        <v>296</v>
      </c>
      <c r="C91" s="16"/>
      <c r="F91" s="104"/>
    </row>
    <row r="92" spans="2:6" s="15" customFormat="1" ht="15.75">
      <c r="B92" s="30"/>
      <c r="C92" s="16"/>
      <c r="F92" s="104"/>
    </row>
    <row r="93" spans="2:6" s="15" customFormat="1" ht="30">
      <c r="B93" s="23" t="s">
        <v>300</v>
      </c>
      <c r="C93" s="11" t="s">
        <v>50</v>
      </c>
      <c r="F93" s="104"/>
    </row>
    <row r="94" spans="2:6" s="15" customFormat="1" ht="15.75">
      <c r="B94" s="18"/>
      <c r="C94" s="5" t="s">
        <v>297</v>
      </c>
      <c r="D94" s="15">
        <v>362000</v>
      </c>
      <c r="E94" s="15">
        <v>444043.64</v>
      </c>
      <c r="F94" s="107">
        <f>E94/D94*100</f>
        <v>122.66398895027623</v>
      </c>
    </row>
    <row r="95" spans="2:6" s="15" customFormat="1" ht="15.75">
      <c r="B95" s="18"/>
      <c r="C95" s="5" t="s">
        <v>298</v>
      </c>
      <c r="D95" s="15">
        <v>800</v>
      </c>
      <c r="E95" s="15">
        <v>2485.33</v>
      </c>
      <c r="F95" s="107">
        <f>E95/D95*100</f>
        <v>310.66625</v>
      </c>
    </row>
    <row r="96" spans="2:6" s="15" customFormat="1" ht="15.75">
      <c r="B96" s="18"/>
      <c r="C96" s="5" t="s">
        <v>51</v>
      </c>
      <c r="D96" s="15">
        <v>0</v>
      </c>
      <c r="E96" s="15">
        <v>2678.1</v>
      </c>
      <c r="F96" s="104"/>
    </row>
    <row r="97" spans="2:6" s="15" customFormat="1" ht="15.75">
      <c r="B97" s="18"/>
      <c r="C97" s="5"/>
      <c r="F97" s="104"/>
    </row>
    <row r="98" spans="2:6" s="15" customFormat="1" ht="15.75">
      <c r="B98" s="30" t="s">
        <v>301</v>
      </c>
      <c r="C98" s="16"/>
      <c r="F98" s="104"/>
    </row>
    <row r="99" spans="2:6" s="15" customFormat="1" ht="15.75">
      <c r="B99" s="30"/>
      <c r="C99" s="16"/>
      <c r="F99" s="104"/>
    </row>
    <row r="100" spans="2:6" s="15" customFormat="1" ht="30">
      <c r="B100" s="23" t="s">
        <v>302</v>
      </c>
      <c r="C100" s="7" t="s">
        <v>303</v>
      </c>
      <c r="F100" s="104"/>
    </row>
    <row r="101" spans="2:6" s="15" customFormat="1" ht="15.75">
      <c r="B101" s="18"/>
      <c r="C101" s="5" t="s">
        <v>304</v>
      </c>
      <c r="D101" s="15">
        <v>3000</v>
      </c>
      <c r="E101" s="15">
        <v>1578.92</v>
      </c>
      <c r="F101" s="107">
        <f>E101/D101*100</f>
        <v>52.63066666666667</v>
      </c>
    </row>
    <row r="102" spans="2:6" s="15" customFormat="1" ht="30.75" customHeight="1">
      <c r="B102" s="23" t="s">
        <v>305</v>
      </c>
      <c r="C102" s="11" t="s">
        <v>306</v>
      </c>
      <c r="F102" s="104"/>
    </row>
    <row r="103" spans="2:6" s="15" customFormat="1" ht="15.75">
      <c r="B103" s="18"/>
      <c r="C103" s="5" t="s">
        <v>307</v>
      </c>
      <c r="D103" s="15">
        <v>150000</v>
      </c>
      <c r="E103" s="15">
        <v>136394.81</v>
      </c>
      <c r="F103" s="107">
        <f>E103/D103*100</f>
        <v>90.92987333333333</v>
      </c>
    </row>
    <row r="104" spans="2:6" s="15" customFormat="1" ht="15.75">
      <c r="B104" s="23" t="s">
        <v>311</v>
      </c>
      <c r="C104" s="5" t="s">
        <v>309</v>
      </c>
      <c r="F104" s="104"/>
    </row>
    <row r="105" spans="2:6" s="15" customFormat="1" ht="15.75">
      <c r="B105" s="18"/>
      <c r="C105" s="5" t="s">
        <v>546</v>
      </c>
      <c r="D105" s="15">
        <v>82000</v>
      </c>
      <c r="E105" s="15">
        <v>81257.32</v>
      </c>
      <c r="F105" s="107">
        <f>E105/D105*100</f>
        <v>99.09429268292683</v>
      </c>
    </row>
    <row r="106" spans="2:6" s="15" customFormat="1" ht="15.75">
      <c r="B106" s="18"/>
      <c r="C106" s="5" t="s">
        <v>308</v>
      </c>
      <c r="D106" s="15">
        <v>1500</v>
      </c>
      <c r="E106" s="15">
        <v>1635.04</v>
      </c>
      <c r="F106" s="107">
        <f>E106/D106*100</f>
        <v>109.00266666666667</v>
      </c>
    </row>
    <row r="107" spans="2:6" s="15" customFormat="1" ht="15.75">
      <c r="B107" s="18"/>
      <c r="C107" s="16"/>
      <c r="F107" s="104"/>
    </row>
    <row r="108" spans="2:6" s="15" customFormat="1" ht="15.75">
      <c r="B108" s="30" t="s">
        <v>310</v>
      </c>
      <c r="C108" s="16"/>
      <c r="F108" s="104"/>
    </row>
    <row r="109" spans="2:6" s="15" customFormat="1" ht="15.75">
      <c r="B109" s="18"/>
      <c r="C109" s="16"/>
      <c r="F109" s="104"/>
    </row>
    <row r="110" spans="2:6" s="15" customFormat="1" ht="30">
      <c r="B110" s="23" t="s">
        <v>312</v>
      </c>
      <c r="C110" s="11" t="s">
        <v>52</v>
      </c>
      <c r="F110" s="104"/>
    </row>
    <row r="111" spans="2:6" s="15" customFormat="1" ht="15.75">
      <c r="B111" s="18"/>
      <c r="C111" s="5" t="s">
        <v>313</v>
      </c>
      <c r="D111" s="15">
        <v>500</v>
      </c>
      <c r="E111" s="15">
        <v>1177.52</v>
      </c>
      <c r="F111" s="107">
        <f>E111/D111*100</f>
        <v>235.504</v>
      </c>
    </row>
    <row r="112" spans="2:6" s="15" customFormat="1" ht="15.75">
      <c r="B112" s="18"/>
      <c r="C112" s="5"/>
      <c r="F112" s="107"/>
    </row>
    <row r="113" spans="2:6" s="15" customFormat="1" ht="15.75">
      <c r="B113" s="23" t="s">
        <v>315</v>
      </c>
      <c r="C113" s="11" t="s">
        <v>314</v>
      </c>
      <c r="F113" s="104"/>
    </row>
    <row r="114" spans="2:6" s="15" customFormat="1" ht="15.75">
      <c r="B114" s="18"/>
      <c r="C114" s="5" t="s">
        <v>316</v>
      </c>
      <c r="D114" s="15">
        <v>1000</v>
      </c>
      <c r="E114" s="15">
        <v>698</v>
      </c>
      <c r="F114" s="107">
        <f>E114/D114*100</f>
        <v>69.8</v>
      </c>
    </row>
    <row r="115" spans="2:6" s="15" customFormat="1" ht="15.75">
      <c r="B115" s="23" t="s">
        <v>317</v>
      </c>
      <c r="C115" s="5" t="s">
        <v>512</v>
      </c>
      <c r="F115" s="104"/>
    </row>
    <row r="116" spans="2:6" s="15" customFormat="1" ht="15.75">
      <c r="B116" s="18"/>
      <c r="C116" s="5" t="s">
        <v>318</v>
      </c>
      <c r="D116" s="15">
        <v>10000</v>
      </c>
      <c r="E116" s="15">
        <v>16072.78</v>
      </c>
      <c r="F116" s="107">
        <f>E116/D116*100</f>
        <v>160.7278</v>
      </c>
    </row>
    <row r="117" spans="2:6" s="15" customFormat="1" ht="15.75">
      <c r="B117" s="30" t="s">
        <v>319</v>
      </c>
      <c r="C117" s="16"/>
      <c r="F117" s="104"/>
    </row>
    <row r="118" spans="2:6" s="15" customFormat="1" ht="15.75">
      <c r="B118" s="18"/>
      <c r="C118" s="16"/>
      <c r="F118" s="104"/>
    </row>
    <row r="119" spans="2:6" s="15" customFormat="1" ht="15.75">
      <c r="B119" s="23" t="s">
        <v>320</v>
      </c>
      <c r="C119" s="5" t="s">
        <v>321</v>
      </c>
      <c r="F119" s="104"/>
    </row>
    <row r="120" spans="2:6" s="15" customFormat="1" ht="15.75">
      <c r="B120" s="18"/>
      <c r="C120" s="5" t="s">
        <v>26</v>
      </c>
      <c r="D120" s="15">
        <v>4800</v>
      </c>
      <c r="E120" s="15">
        <v>5371.47</v>
      </c>
      <c r="F120" s="107">
        <f>E120/D120*100</f>
        <v>111.90562500000001</v>
      </c>
    </row>
    <row r="121" spans="2:6" s="15" customFormat="1" ht="15.75">
      <c r="B121" s="18"/>
      <c r="C121" s="16"/>
      <c r="F121" s="104"/>
    </row>
    <row r="122" spans="2:6" s="15" customFormat="1" ht="15.75">
      <c r="B122" s="209" t="s">
        <v>288</v>
      </c>
      <c r="C122" s="209"/>
      <c r="D122" s="27">
        <f>SUM(D80:D120)</f>
        <v>650600</v>
      </c>
      <c r="E122" s="27">
        <f>SUM(E80:E120)</f>
        <v>728699.29</v>
      </c>
      <c r="F122" s="107">
        <f>E122/D122*100</f>
        <v>112.0041945896096</v>
      </c>
    </row>
    <row r="123" spans="2:6" s="15" customFormat="1" ht="15.75">
      <c r="B123" s="28"/>
      <c r="C123" s="28"/>
      <c r="D123" s="19"/>
      <c r="E123" s="19"/>
      <c r="F123" s="109"/>
    </row>
    <row r="124" spans="2:6" s="15" customFormat="1" ht="15.75">
      <c r="B124" s="18"/>
      <c r="C124" s="16"/>
      <c r="D124" s="17" t="s">
        <v>263</v>
      </c>
      <c r="E124" s="17" t="s">
        <v>264</v>
      </c>
      <c r="F124" s="106" t="s">
        <v>265</v>
      </c>
    </row>
    <row r="125" spans="2:6" s="15" customFormat="1" ht="15.75">
      <c r="B125" s="30" t="s">
        <v>322</v>
      </c>
      <c r="C125" s="16"/>
      <c r="F125" s="104"/>
    </row>
    <row r="126" spans="2:6" s="15" customFormat="1" ht="15.75">
      <c r="B126" s="18"/>
      <c r="C126" s="16"/>
      <c r="F126" s="104"/>
    </row>
    <row r="127" spans="2:6" s="15" customFormat="1" ht="30">
      <c r="B127" s="23" t="s">
        <v>323</v>
      </c>
      <c r="C127" s="16" t="s">
        <v>547</v>
      </c>
      <c r="F127" s="104"/>
    </row>
    <row r="128" spans="2:6" s="15" customFormat="1" ht="15.75">
      <c r="B128" s="18"/>
      <c r="C128" s="5" t="s">
        <v>324</v>
      </c>
      <c r="D128" s="15">
        <v>0</v>
      </c>
      <c r="E128" s="15">
        <v>636.47</v>
      </c>
      <c r="F128" s="107"/>
    </row>
    <row r="129" spans="2:6" s="15" customFormat="1" ht="15.75">
      <c r="B129" s="18"/>
      <c r="C129" s="5"/>
      <c r="F129" s="107"/>
    </row>
    <row r="130" spans="2:6" s="15" customFormat="1" ht="15.75">
      <c r="B130" s="23" t="s">
        <v>325</v>
      </c>
      <c r="C130" s="5" t="s">
        <v>328</v>
      </c>
      <c r="F130" s="104"/>
    </row>
    <row r="131" spans="2:6" s="15" customFormat="1" ht="15.75">
      <c r="B131" s="18"/>
      <c r="C131" s="5" t="s">
        <v>548</v>
      </c>
      <c r="F131" s="107"/>
    </row>
    <row r="132" spans="3:6" s="15" customFormat="1" ht="15">
      <c r="C132" s="5" t="s">
        <v>329</v>
      </c>
      <c r="D132" s="15">
        <v>22000</v>
      </c>
      <c r="E132" s="15">
        <v>20957.75</v>
      </c>
      <c r="F132" s="107">
        <f>E132/D132*100</f>
        <v>95.2625</v>
      </c>
    </row>
    <row r="133" spans="3:6" s="15" customFormat="1" ht="15">
      <c r="C133" s="5" t="s">
        <v>42</v>
      </c>
      <c r="F133" s="107"/>
    </row>
    <row r="134" spans="3:6" s="15" customFormat="1" ht="15">
      <c r="C134" s="5" t="s">
        <v>53</v>
      </c>
      <c r="D134" s="15">
        <v>17000</v>
      </c>
      <c r="E134" s="15">
        <v>18165</v>
      </c>
      <c r="F134" s="107">
        <f>E134/D134*100</f>
        <v>106.8529411764706</v>
      </c>
    </row>
    <row r="135" spans="2:6" s="15" customFormat="1" ht="15.75">
      <c r="B135" s="23" t="s">
        <v>326</v>
      </c>
      <c r="C135" s="5" t="s">
        <v>330</v>
      </c>
      <c r="F135" s="104"/>
    </row>
    <row r="136" spans="3:6" s="15" customFormat="1" ht="30">
      <c r="C136" s="11" t="s">
        <v>549</v>
      </c>
      <c r="F136" s="104"/>
    </row>
    <row r="137" spans="3:6" s="15" customFormat="1" ht="15">
      <c r="C137" s="5" t="s">
        <v>29</v>
      </c>
      <c r="D137" s="15">
        <v>75000</v>
      </c>
      <c r="E137" s="15">
        <v>82979.05</v>
      </c>
      <c r="F137" s="107">
        <f>E137/D137*100</f>
        <v>110.63873333333333</v>
      </c>
    </row>
    <row r="138" spans="2:6" s="15" customFormat="1" ht="15.75">
      <c r="B138" s="23"/>
      <c r="C138" s="16"/>
      <c r="F138" s="104"/>
    </row>
    <row r="139" spans="2:6" s="15" customFormat="1" ht="15.75">
      <c r="B139" s="201" t="s">
        <v>550</v>
      </c>
      <c r="C139" s="224"/>
      <c r="F139" s="104"/>
    </row>
    <row r="140" spans="2:6" s="15" customFormat="1" ht="15.75">
      <c r="B140" s="23" t="s">
        <v>327</v>
      </c>
      <c r="C140" s="5" t="s">
        <v>243</v>
      </c>
      <c r="F140" s="104"/>
    </row>
    <row r="141" spans="3:6" s="15" customFormat="1" ht="15">
      <c r="C141" s="5" t="s">
        <v>331</v>
      </c>
      <c r="D141" s="15">
        <v>126500</v>
      </c>
      <c r="E141" s="15">
        <v>127465.14</v>
      </c>
      <c r="F141" s="107">
        <f>E141/D141*100</f>
        <v>100.76295652173913</v>
      </c>
    </row>
    <row r="142" spans="2:6" s="15" customFormat="1" ht="15.75">
      <c r="B142" s="23"/>
      <c r="C142" s="5" t="s">
        <v>117</v>
      </c>
      <c r="F142" s="104"/>
    </row>
    <row r="143" spans="3:6" s="15" customFormat="1" ht="15">
      <c r="C143" s="5" t="s">
        <v>332</v>
      </c>
      <c r="D143" s="15">
        <v>6000</v>
      </c>
      <c r="E143" s="15">
        <v>6000</v>
      </c>
      <c r="F143" s="107">
        <f>E143/D143*100</f>
        <v>100</v>
      </c>
    </row>
    <row r="144" spans="3:6" s="15" customFormat="1" ht="15">
      <c r="C144" s="16"/>
      <c r="F144" s="104"/>
    </row>
    <row r="145" spans="2:6" s="15" customFormat="1" ht="15.75">
      <c r="B145" s="30" t="s">
        <v>333</v>
      </c>
      <c r="C145" s="16"/>
      <c r="F145" s="104"/>
    </row>
    <row r="146" spans="2:6" s="15" customFormat="1" ht="15.75">
      <c r="B146" s="23" t="s">
        <v>334</v>
      </c>
      <c r="C146" s="5" t="s">
        <v>335</v>
      </c>
      <c r="F146" s="104"/>
    </row>
    <row r="147" spans="3:6" s="15" customFormat="1" ht="15">
      <c r="C147" s="5" t="s">
        <v>16</v>
      </c>
      <c r="F147" s="104"/>
    </row>
    <row r="148" spans="3:6" s="15" customFormat="1" ht="15">
      <c r="C148" s="5" t="s">
        <v>336</v>
      </c>
      <c r="D148" s="15">
        <v>1000</v>
      </c>
      <c r="E148" s="15">
        <v>410</v>
      </c>
      <c r="F148" s="107">
        <f>E148/D148*100</f>
        <v>41</v>
      </c>
    </row>
    <row r="149" spans="3:6" s="15" customFormat="1" ht="15">
      <c r="C149" s="5"/>
      <c r="F149" s="107"/>
    </row>
    <row r="150" spans="1:6" s="15" customFormat="1" ht="35.25" customHeight="1">
      <c r="A150" s="20" t="s">
        <v>348</v>
      </c>
      <c r="B150" s="211" t="s">
        <v>340</v>
      </c>
      <c r="C150" s="235"/>
      <c r="D150" s="32"/>
      <c r="E150" s="32"/>
      <c r="F150" s="104"/>
    </row>
    <row r="151" spans="2:6" s="15" customFormat="1" ht="15.75">
      <c r="B151" s="33"/>
      <c r="C151" s="16"/>
      <c r="F151" s="104"/>
    </row>
    <row r="152" spans="2:6" s="15" customFormat="1" ht="15.75">
      <c r="B152" s="20" t="s">
        <v>268</v>
      </c>
      <c r="C152" s="5" t="s">
        <v>244</v>
      </c>
      <c r="F152" s="104"/>
    </row>
    <row r="153" spans="3:6" s="15" customFormat="1" ht="15">
      <c r="C153" s="5" t="s">
        <v>337</v>
      </c>
      <c r="D153" s="15">
        <v>828473</v>
      </c>
      <c r="E153" s="15">
        <v>857370</v>
      </c>
      <c r="F153" s="107">
        <f>E153/D153*100</f>
        <v>103.48798331387987</v>
      </c>
    </row>
    <row r="154" spans="2:6" s="15" customFormat="1" ht="15.75">
      <c r="B154" s="23" t="s">
        <v>269</v>
      </c>
      <c r="C154" s="5" t="s">
        <v>339</v>
      </c>
      <c r="F154" s="104"/>
    </row>
    <row r="155" spans="3:6" s="15" customFormat="1" ht="15">
      <c r="C155" s="5" t="s">
        <v>338</v>
      </c>
      <c r="D155" s="15">
        <v>500</v>
      </c>
      <c r="E155" s="15">
        <v>-27.24</v>
      </c>
      <c r="F155" s="107">
        <f>E155/D155*100</f>
        <v>-5.4479999999999995</v>
      </c>
    </row>
    <row r="156" spans="3:6" s="15" customFormat="1" ht="15">
      <c r="C156" s="5" t="s">
        <v>245</v>
      </c>
      <c r="D156" s="15">
        <v>0</v>
      </c>
      <c r="E156" s="15">
        <v>967.54</v>
      </c>
      <c r="F156" s="104">
        <v>0</v>
      </c>
    </row>
    <row r="157" spans="3:6" s="15" customFormat="1" ht="15">
      <c r="C157" s="16"/>
      <c r="F157" s="104"/>
    </row>
    <row r="158" spans="1:6" s="15" customFormat="1" ht="36" customHeight="1">
      <c r="A158" s="20" t="s">
        <v>346</v>
      </c>
      <c r="B158" s="211" t="s">
        <v>341</v>
      </c>
      <c r="C158" s="235"/>
      <c r="D158" s="14"/>
      <c r="E158" s="32"/>
      <c r="F158" s="104"/>
    </row>
    <row r="159" spans="3:6" s="15" customFormat="1" ht="15">
      <c r="C159" s="16"/>
      <c r="F159" s="104"/>
    </row>
    <row r="160" spans="2:6" s="15" customFormat="1" ht="30">
      <c r="B160" s="20" t="s">
        <v>268</v>
      </c>
      <c r="C160" s="16" t="s">
        <v>342</v>
      </c>
      <c r="F160" s="104"/>
    </row>
    <row r="161" spans="3:6" s="15" customFormat="1" ht="15">
      <c r="C161" s="15" t="s">
        <v>343</v>
      </c>
      <c r="D161" s="15">
        <v>75000</v>
      </c>
      <c r="E161" s="15">
        <v>92130.5</v>
      </c>
      <c r="F161" s="107">
        <f>E161/D161*100</f>
        <v>122.84066666666666</v>
      </c>
    </row>
    <row r="162" spans="3:6" s="15" customFormat="1" ht="15">
      <c r="C162" s="16"/>
      <c r="F162" s="104"/>
    </row>
    <row r="163" spans="1:6" s="15" customFormat="1" ht="15.75" customHeight="1">
      <c r="A163" s="34" t="s">
        <v>14</v>
      </c>
      <c r="B163" s="193" t="s">
        <v>107</v>
      </c>
      <c r="C163" s="224"/>
      <c r="F163" s="104"/>
    </row>
    <row r="164" spans="3:6" s="15" customFormat="1" ht="15">
      <c r="C164" s="16"/>
      <c r="F164" s="104"/>
    </row>
    <row r="165" spans="3:6" s="15" customFormat="1" ht="15">
      <c r="C165" s="15" t="s">
        <v>344</v>
      </c>
      <c r="D165" s="15">
        <v>500</v>
      </c>
      <c r="E165" s="15">
        <v>0</v>
      </c>
      <c r="F165" s="107">
        <f>E165/D165*100</f>
        <v>0</v>
      </c>
    </row>
    <row r="166" spans="3:6" s="15" customFormat="1" ht="15">
      <c r="C166" s="5"/>
      <c r="F166" s="107"/>
    </row>
    <row r="167" s="15" customFormat="1" ht="15">
      <c r="F167" s="104"/>
    </row>
    <row r="168" spans="2:6" s="15" customFormat="1" ht="15.75">
      <c r="B168" s="209" t="s">
        <v>288</v>
      </c>
      <c r="C168" s="194"/>
      <c r="D168" s="101">
        <f>SUM(D125:D165)</f>
        <v>1151973</v>
      </c>
      <c r="E168" s="27">
        <f>SUM(E125:E167)</f>
        <v>1207054.21</v>
      </c>
      <c r="F168" s="108"/>
    </row>
    <row r="169" spans="3:6" s="15" customFormat="1" ht="15.75">
      <c r="C169" s="16"/>
      <c r="D169" s="17" t="s">
        <v>263</v>
      </c>
      <c r="E169" s="17" t="s">
        <v>264</v>
      </c>
      <c r="F169" s="106" t="s">
        <v>265</v>
      </c>
    </row>
    <row r="170" spans="1:6" s="15" customFormat="1" ht="15.75">
      <c r="A170" s="18" t="s">
        <v>347</v>
      </c>
      <c r="B170" s="30" t="s">
        <v>345</v>
      </c>
      <c r="C170" s="16"/>
      <c r="F170" s="104"/>
    </row>
    <row r="171" spans="3:6" s="15" customFormat="1" ht="15">
      <c r="C171" s="16"/>
      <c r="F171" s="104"/>
    </row>
    <row r="172" spans="2:6" s="15" customFormat="1" ht="30.75">
      <c r="B172" s="20" t="s">
        <v>268</v>
      </c>
      <c r="C172" s="16" t="s">
        <v>513</v>
      </c>
      <c r="F172" s="104"/>
    </row>
    <row r="173" spans="3:6" s="15" customFormat="1" ht="15">
      <c r="C173" s="15" t="s">
        <v>349</v>
      </c>
      <c r="D173" s="102">
        <v>3370173</v>
      </c>
      <c r="E173" s="15">
        <v>3370173</v>
      </c>
      <c r="F173" s="107">
        <f>E173/D173*100</f>
        <v>100</v>
      </c>
    </row>
    <row r="174" s="15" customFormat="1" ht="15">
      <c r="F174" s="107"/>
    </row>
    <row r="175" spans="2:6" s="15" customFormat="1" ht="30">
      <c r="B175" s="23" t="s">
        <v>392</v>
      </c>
      <c r="C175" s="16" t="s">
        <v>134</v>
      </c>
      <c r="F175" s="107"/>
    </row>
    <row r="176" spans="3:6" s="15" customFormat="1" ht="15">
      <c r="C176" s="15" t="s">
        <v>135</v>
      </c>
      <c r="D176" s="15">
        <v>27978</v>
      </c>
      <c r="E176" s="15">
        <v>27978</v>
      </c>
      <c r="F176" s="107">
        <f>E176/D176*100</f>
        <v>100</v>
      </c>
    </row>
    <row r="177" spans="3:6" s="15" customFormat="1" ht="15">
      <c r="C177" s="16"/>
      <c r="F177" s="104"/>
    </row>
    <row r="178" spans="2:6" s="15" customFormat="1" ht="30.75">
      <c r="B178" s="23" t="s">
        <v>395</v>
      </c>
      <c r="C178" s="16" t="s">
        <v>514</v>
      </c>
      <c r="F178" s="104"/>
    </row>
    <row r="179" spans="3:6" s="15" customFormat="1" ht="15">
      <c r="C179" s="15" t="s">
        <v>350</v>
      </c>
      <c r="D179" s="102">
        <v>1823815</v>
      </c>
      <c r="E179" s="15">
        <v>1823815</v>
      </c>
      <c r="F179" s="107">
        <f>E179/D179*100</f>
        <v>100</v>
      </c>
    </row>
    <row r="180" spans="3:6" s="15" customFormat="1" ht="15">
      <c r="C180" s="16"/>
      <c r="F180" s="104"/>
    </row>
    <row r="181" spans="2:6" s="15" customFormat="1" ht="15.75">
      <c r="B181" s="35" t="s">
        <v>351</v>
      </c>
      <c r="C181" s="36"/>
      <c r="D181" s="132">
        <f>SUM(D173:D179)</f>
        <v>5221966</v>
      </c>
      <c r="E181" s="37">
        <f>SUM(E173:E180)</f>
        <v>5221966</v>
      </c>
      <c r="F181" s="110">
        <f>E181/D181*100</f>
        <v>100</v>
      </c>
    </row>
    <row r="182" spans="2:6" s="15" customFormat="1" ht="15.75">
      <c r="B182" s="38"/>
      <c r="C182" s="39"/>
      <c r="D182" s="40"/>
      <c r="E182" s="40"/>
      <c r="F182" s="111"/>
    </row>
    <row r="183" spans="2:6" s="15" customFormat="1" ht="15.75">
      <c r="B183" s="38"/>
      <c r="C183" s="39"/>
      <c r="D183" s="40"/>
      <c r="E183" s="40"/>
      <c r="F183" s="111"/>
    </row>
    <row r="184" spans="2:6" s="15" customFormat="1" ht="15.75">
      <c r="B184" s="38"/>
      <c r="C184" s="39"/>
      <c r="D184" s="40"/>
      <c r="E184" s="40"/>
      <c r="F184" s="111"/>
    </row>
    <row r="185" spans="2:6" s="15" customFormat="1" ht="15.75">
      <c r="B185" s="38"/>
      <c r="C185" s="39"/>
      <c r="D185" s="40"/>
      <c r="E185" s="40"/>
      <c r="F185" s="111"/>
    </row>
    <row r="186" spans="2:6" s="15" customFormat="1" ht="15.75">
      <c r="B186" s="38"/>
      <c r="C186" s="39"/>
      <c r="D186" s="40"/>
      <c r="E186" s="40"/>
      <c r="F186" s="111"/>
    </row>
    <row r="187" spans="2:6" s="15" customFormat="1" ht="15.75">
      <c r="B187" s="38"/>
      <c r="C187" s="39"/>
      <c r="D187" s="40"/>
      <c r="E187" s="40"/>
      <c r="F187" s="111"/>
    </row>
    <row r="188" spans="2:6" s="15" customFormat="1" ht="15.75">
      <c r="B188" s="38"/>
      <c r="C188" s="39"/>
      <c r="D188" s="40"/>
      <c r="E188" s="40"/>
      <c r="F188" s="111"/>
    </row>
    <row r="189" spans="2:6" s="15" customFormat="1" ht="15.75">
      <c r="B189" s="38"/>
      <c r="C189" s="39"/>
      <c r="D189" s="40"/>
      <c r="E189" s="40"/>
      <c r="F189" s="111"/>
    </row>
    <row r="190" spans="2:6" s="15" customFormat="1" ht="15.75">
      <c r="B190" s="38"/>
      <c r="C190" s="39"/>
      <c r="D190" s="40"/>
      <c r="E190" s="40"/>
      <c r="F190" s="111"/>
    </row>
    <row r="191" spans="2:6" s="15" customFormat="1" ht="15.75">
      <c r="B191" s="38"/>
      <c r="C191" s="39"/>
      <c r="D191" s="40"/>
      <c r="E191" s="40"/>
      <c r="F191" s="111"/>
    </row>
    <row r="192" spans="2:6" s="15" customFormat="1" ht="15.75">
      <c r="B192" s="38"/>
      <c r="C192" s="39"/>
      <c r="D192" s="40"/>
      <c r="E192" s="40"/>
      <c r="F192" s="111"/>
    </row>
    <row r="193" spans="2:6" s="15" customFormat="1" ht="15.75">
      <c r="B193" s="38"/>
      <c r="C193" s="39"/>
      <c r="D193" s="40"/>
      <c r="E193" s="40"/>
      <c r="F193" s="111"/>
    </row>
    <row r="194" spans="2:6" s="15" customFormat="1" ht="15.75">
      <c r="B194" s="38"/>
      <c r="C194" s="39"/>
      <c r="D194" s="40"/>
      <c r="E194" s="40"/>
      <c r="F194" s="111"/>
    </row>
    <row r="195" spans="2:6" s="15" customFormat="1" ht="15.75">
      <c r="B195" s="38"/>
      <c r="C195" s="39"/>
      <c r="D195" s="40"/>
      <c r="E195" s="40"/>
      <c r="F195" s="111"/>
    </row>
    <row r="196" spans="2:6" s="15" customFormat="1" ht="15.75">
      <c r="B196" s="38"/>
      <c r="C196" s="39"/>
      <c r="D196" s="40"/>
      <c r="E196" s="40"/>
      <c r="F196" s="111"/>
    </row>
    <row r="197" spans="2:6" s="15" customFormat="1" ht="15.75">
      <c r="B197" s="38"/>
      <c r="C197" s="39"/>
      <c r="D197" s="40"/>
      <c r="E197" s="40"/>
      <c r="F197" s="111"/>
    </row>
    <row r="198" spans="2:6" s="15" customFormat="1" ht="15.75">
      <c r="B198" s="38"/>
      <c r="C198" s="39"/>
      <c r="D198" s="40"/>
      <c r="E198" s="40"/>
      <c r="F198" s="111"/>
    </row>
    <row r="199" spans="2:6" s="15" customFormat="1" ht="15.75">
      <c r="B199" s="38"/>
      <c r="C199" s="39"/>
      <c r="D199" s="40"/>
      <c r="E199" s="40"/>
      <c r="F199" s="111"/>
    </row>
    <row r="200" spans="2:6" s="15" customFormat="1" ht="15.75">
      <c r="B200" s="38"/>
      <c r="C200" s="39"/>
      <c r="D200" s="40"/>
      <c r="E200" s="40"/>
      <c r="F200" s="111"/>
    </row>
    <row r="201" spans="2:6" s="15" customFormat="1" ht="15.75">
      <c r="B201" s="38"/>
      <c r="C201" s="39"/>
      <c r="D201" s="40"/>
      <c r="E201" s="40"/>
      <c r="F201" s="111"/>
    </row>
    <row r="202" spans="2:6" s="15" customFormat="1" ht="15.75">
      <c r="B202" s="38"/>
      <c r="C202" s="39"/>
      <c r="D202" s="40"/>
      <c r="E202" s="40"/>
      <c r="F202" s="111"/>
    </row>
    <row r="203" spans="2:6" s="15" customFormat="1" ht="15.75">
      <c r="B203" s="38"/>
      <c r="C203" s="39"/>
      <c r="D203" s="40"/>
      <c r="E203" s="40"/>
      <c r="F203" s="111"/>
    </row>
    <row r="204" spans="2:6" s="15" customFormat="1" ht="15.75">
      <c r="B204" s="38"/>
      <c r="C204" s="39"/>
      <c r="D204" s="40"/>
      <c r="E204" s="40"/>
      <c r="F204" s="111"/>
    </row>
    <row r="205" spans="2:6" s="15" customFormat="1" ht="15.75">
      <c r="B205" s="38"/>
      <c r="C205" s="39"/>
      <c r="D205" s="40"/>
      <c r="E205" s="40"/>
      <c r="F205" s="111"/>
    </row>
    <row r="206" spans="2:6" s="15" customFormat="1" ht="15.75">
      <c r="B206" s="38"/>
      <c r="C206" s="39"/>
      <c r="D206" s="40"/>
      <c r="E206" s="40"/>
      <c r="F206" s="111"/>
    </row>
    <row r="207" spans="2:6" s="15" customFormat="1" ht="15.75">
      <c r="B207" s="38"/>
      <c r="C207" s="39"/>
      <c r="D207" s="40"/>
      <c r="E207" s="40"/>
      <c r="F207" s="111"/>
    </row>
    <row r="208" spans="2:6" s="15" customFormat="1" ht="15.75">
      <c r="B208" s="38"/>
      <c r="C208" s="39"/>
      <c r="D208" s="40"/>
      <c r="E208" s="40"/>
      <c r="F208" s="111"/>
    </row>
    <row r="209" spans="2:6" s="15" customFormat="1" ht="15.75">
      <c r="B209" s="38"/>
      <c r="C209" s="39"/>
      <c r="D209" s="40"/>
      <c r="E209" s="40"/>
      <c r="F209" s="111"/>
    </row>
    <row r="210" spans="2:6" s="15" customFormat="1" ht="15.75">
      <c r="B210" s="38"/>
      <c r="C210" s="39"/>
      <c r="D210" s="40"/>
      <c r="E210" s="40"/>
      <c r="F210" s="111"/>
    </row>
    <row r="211" spans="2:6" s="15" customFormat="1" ht="15.75">
      <c r="B211" s="38"/>
      <c r="C211" s="39"/>
      <c r="D211" s="40"/>
      <c r="E211" s="40"/>
      <c r="F211" s="111"/>
    </row>
    <row r="212" spans="2:6" s="15" customFormat="1" ht="15.75">
      <c r="B212" s="38"/>
      <c r="C212" s="39"/>
      <c r="D212" s="40"/>
      <c r="E212" s="40"/>
      <c r="F212" s="111"/>
    </row>
    <row r="213" spans="2:6" s="15" customFormat="1" ht="15.75">
      <c r="B213" s="25" t="s">
        <v>288</v>
      </c>
      <c r="C213" s="26"/>
      <c r="D213" s="101">
        <f>SUM(D173:D179)</f>
        <v>5221966</v>
      </c>
      <c r="E213" s="27">
        <f>SUM(E172:E179)</f>
        <v>5221966</v>
      </c>
      <c r="F213" s="108"/>
    </row>
    <row r="214" spans="2:6" s="15" customFormat="1" ht="15.75">
      <c r="B214" s="38"/>
      <c r="C214" s="39"/>
      <c r="D214" s="40"/>
      <c r="E214" s="40"/>
      <c r="F214" s="111"/>
    </row>
    <row r="215" spans="2:6" s="15" customFormat="1" ht="15.75">
      <c r="B215" s="38"/>
      <c r="C215" s="39"/>
      <c r="D215" s="40"/>
      <c r="E215" s="40"/>
      <c r="F215" s="111"/>
    </row>
    <row r="216" spans="2:6" s="15" customFormat="1" ht="15.75">
      <c r="B216" s="38"/>
      <c r="C216" s="39"/>
      <c r="D216" s="40"/>
      <c r="E216" s="40"/>
      <c r="F216" s="111"/>
    </row>
    <row r="217" spans="3:6" s="15" customFormat="1" ht="15.75">
      <c r="C217" s="16"/>
      <c r="D217" s="17" t="s">
        <v>263</v>
      </c>
      <c r="E217" s="17" t="s">
        <v>264</v>
      </c>
      <c r="F217" s="106" t="s">
        <v>265</v>
      </c>
    </row>
    <row r="218" spans="1:6" s="15" customFormat="1" ht="36" customHeight="1">
      <c r="A218" s="20" t="s">
        <v>352</v>
      </c>
      <c r="B218" s="185" t="s">
        <v>353</v>
      </c>
      <c r="C218" s="235"/>
      <c r="F218" s="104"/>
    </row>
    <row r="219" spans="2:6" s="15" customFormat="1" ht="30">
      <c r="B219" s="23" t="s">
        <v>268</v>
      </c>
      <c r="C219" s="11" t="s">
        <v>357</v>
      </c>
      <c r="F219" s="104"/>
    </row>
    <row r="220" spans="3:6" s="15" customFormat="1" ht="15">
      <c r="C220" s="5" t="s">
        <v>358</v>
      </c>
      <c r="D220" s="15">
        <v>70500</v>
      </c>
      <c r="E220" s="15">
        <v>70500</v>
      </c>
      <c r="F220" s="107">
        <f>E220/D220*100</f>
        <v>100</v>
      </c>
    </row>
    <row r="221" spans="2:6" s="15" customFormat="1" ht="30">
      <c r="B221" s="23" t="s">
        <v>392</v>
      </c>
      <c r="C221" s="16" t="s">
        <v>136</v>
      </c>
      <c r="F221" s="104"/>
    </row>
    <row r="222" spans="3:6" s="15" customFormat="1" ht="15">
      <c r="C222" s="15" t="s">
        <v>359</v>
      </c>
      <c r="D222" s="15">
        <v>1781</v>
      </c>
      <c r="E222" s="15">
        <v>1781</v>
      </c>
      <c r="F222" s="107">
        <f>E222/D222*100</f>
        <v>100</v>
      </c>
    </row>
    <row r="223" spans="3:6" s="15" customFormat="1" ht="15">
      <c r="C223" s="15" t="s">
        <v>359</v>
      </c>
      <c r="D223" s="15">
        <v>7310</v>
      </c>
      <c r="E223" s="15">
        <v>6705</v>
      </c>
      <c r="F223" s="107">
        <f>E223/D223*100</f>
        <v>91.72366621067032</v>
      </c>
    </row>
    <row r="224" s="15" customFormat="1" ht="15">
      <c r="F224" s="107"/>
    </row>
    <row r="225" spans="2:6" s="15" customFormat="1" ht="31.5" customHeight="1">
      <c r="B225" s="23" t="s">
        <v>395</v>
      </c>
      <c r="C225" s="16" t="s">
        <v>35</v>
      </c>
      <c r="F225" s="107"/>
    </row>
    <row r="226" spans="3:6" s="15" customFormat="1" ht="15">
      <c r="C226" s="15" t="s">
        <v>54</v>
      </c>
      <c r="D226" s="15">
        <v>48840</v>
      </c>
      <c r="E226" s="15">
        <v>48840</v>
      </c>
      <c r="F226" s="107">
        <f>E226/D226*100</f>
        <v>100</v>
      </c>
    </row>
    <row r="227" spans="3:6" s="15" customFormat="1" ht="15">
      <c r="C227" s="15" t="s">
        <v>55</v>
      </c>
      <c r="D227" s="15">
        <v>16280</v>
      </c>
      <c r="E227" s="15">
        <v>16280</v>
      </c>
      <c r="F227" s="107">
        <f>E227/D227*100</f>
        <v>100</v>
      </c>
    </row>
    <row r="228" spans="2:6" s="15" customFormat="1" ht="30">
      <c r="B228" s="23" t="s">
        <v>433</v>
      </c>
      <c r="C228" s="16" t="s">
        <v>63</v>
      </c>
      <c r="F228" s="107"/>
    </row>
    <row r="229" spans="3:6" s="15" customFormat="1" ht="15">
      <c r="C229" s="15" t="s">
        <v>34</v>
      </c>
      <c r="D229" s="15">
        <v>500</v>
      </c>
      <c r="E229" s="15">
        <v>500</v>
      </c>
      <c r="F229" s="107">
        <f>E229/D229*100</f>
        <v>100</v>
      </c>
    </row>
    <row r="230" spans="2:6" s="15" customFormat="1" ht="30">
      <c r="B230" s="23" t="s">
        <v>492</v>
      </c>
      <c r="C230" s="16" t="s">
        <v>354</v>
      </c>
      <c r="F230" s="104"/>
    </row>
    <row r="231" spans="3:6" s="15" customFormat="1" ht="15">
      <c r="C231" s="5" t="s">
        <v>355</v>
      </c>
      <c r="D231" s="15">
        <v>30075</v>
      </c>
      <c r="E231" s="15">
        <v>28622.14</v>
      </c>
      <c r="F231" s="107">
        <f>E231/D231*100</f>
        <v>95.16921030756443</v>
      </c>
    </row>
    <row r="232" spans="2:6" s="15" customFormat="1" ht="15.75">
      <c r="B232" s="23" t="s">
        <v>9</v>
      </c>
      <c r="C232" s="5" t="s">
        <v>246</v>
      </c>
      <c r="F232" s="107"/>
    </row>
    <row r="233" spans="3:6" s="15" customFormat="1" ht="15">
      <c r="C233" s="5" t="s">
        <v>247</v>
      </c>
      <c r="D233" s="15">
        <v>86604</v>
      </c>
      <c r="E233" s="15">
        <v>86604</v>
      </c>
      <c r="F233" s="107">
        <f>E233/D233*100</f>
        <v>100</v>
      </c>
    </row>
    <row r="234" spans="2:6" s="15" customFormat="1" ht="33" customHeight="1">
      <c r="B234" s="23" t="s">
        <v>493</v>
      </c>
      <c r="C234" s="41" t="s">
        <v>248</v>
      </c>
      <c r="F234" s="107"/>
    </row>
    <row r="235" spans="3:6" s="15" customFormat="1" ht="15">
      <c r="C235" s="5" t="s">
        <v>356</v>
      </c>
      <c r="D235" s="15">
        <v>43200</v>
      </c>
      <c r="E235" s="15">
        <v>38500</v>
      </c>
      <c r="F235" s="107">
        <f>E235/D235*100</f>
        <v>89.12037037037037</v>
      </c>
    </row>
    <row r="236" spans="2:6" s="15" customFormat="1" ht="30" customHeight="1">
      <c r="B236" s="23" t="s">
        <v>12</v>
      </c>
      <c r="C236" s="16" t="s">
        <v>579</v>
      </c>
      <c r="F236" s="104"/>
    </row>
    <row r="237" spans="3:6" s="15" customFormat="1" ht="15">
      <c r="C237" s="15" t="s">
        <v>249</v>
      </c>
      <c r="D237" s="15">
        <v>48350</v>
      </c>
      <c r="E237" s="15">
        <v>48350</v>
      </c>
      <c r="F237" s="107">
        <f>E237/D237*100</f>
        <v>100</v>
      </c>
    </row>
    <row r="238" spans="2:6" s="15" customFormat="1" ht="15.75">
      <c r="B238" s="23"/>
      <c r="C238" s="16"/>
      <c r="F238" s="104"/>
    </row>
    <row r="239" spans="2:6" s="15" customFormat="1" ht="30">
      <c r="B239" s="23" t="s">
        <v>13</v>
      </c>
      <c r="C239" s="11" t="s">
        <v>116</v>
      </c>
      <c r="F239" s="107"/>
    </row>
    <row r="240" spans="2:6" s="15" customFormat="1" ht="15.75">
      <c r="B240" s="23"/>
      <c r="C240" s="15" t="s">
        <v>132</v>
      </c>
      <c r="D240" s="15">
        <v>3000</v>
      </c>
      <c r="E240" s="15">
        <v>3000</v>
      </c>
      <c r="F240" s="107">
        <f>E240/D240*100</f>
        <v>100</v>
      </c>
    </row>
    <row r="241" spans="3:6" s="15" customFormat="1" ht="15">
      <c r="C241" s="5"/>
      <c r="F241" s="107"/>
    </row>
    <row r="242" spans="2:6" s="15" customFormat="1" ht="45">
      <c r="B242" s="23" t="s">
        <v>143</v>
      </c>
      <c r="C242" s="16" t="s">
        <v>144</v>
      </c>
      <c r="F242" s="107"/>
    </row>
    <row r="243" spans="3:6" s="15" customFormat="1" ht="15">
      <c r="C243" s="15" t="s">
        <v>145</v>
      </c>
      <c r="D243" s="15">
        <v>15085</v>
      </c>
      <c r="E243" s="15">
        <v>15084.1</v>
      </c>
      <c r="F243" s="107">
        <f>E243/D243*100</f>
        <v>99.99403380841896</v>
      </c>
    </row>
    <row r="244" s="15" customFormat="1" ht="15">
      <c r="F244" s="107"/>
    </row>
    <row r="245" s="15" customFormat="1" ht="15">
      <c r="F245" s="107"/>
    </row>
    <row r="246" s="15" customFormat="1" ht="15">
      <c r="F246" s="107"/>
    </row>
    <row r="247" s="15" customFormat="1" ht="15">
      <c r="F247" s="107"/>
    </row>
    <row r="248" spans="2:6" s="15" customFormat="1" ht="15.75">
      <c r="B248" s="25" t="s">
        <v>288</v>
      </c>
      <c r="C248" s="26"/>
      <c r="D248" s="27">
        <f>SUM(D219:D247)</f>
        <v>371525</v>
      </c>
      <c r="E248" s="27">
        <f>SUM(E219:E247)</f>
        <v>364766.24</v>
      </c>
      <c r="F248" s="115">
        <f>E248/D248*100</f>
        <v>98.18080613686831</v>
      </c>
    </row>
    <row r="249" spans="2:6" s="15" customFormat="1" ht="13.5" customHeight="1">
      <c r="B249" s="28"/>
      <c r="C249" s="29"/>
      <c r="D249" s="19"/>
      <c r="E249" s="19"/>
      <c r="F249" s="109"/>
    </row>
    <row r="250" spans="2:6" s="15" customFormat="1" ht="13.5" customHeight="1">
      <c r="B250" s="28"/>
      <c r="C250" s="29"/>
      <c r="D250" s="19"/>
      <c r="E250" s="19"/>
      <c r="F250" s="109"/>
    </row>
    <row r="251" spans="2:6" s="15" customFormat="1" ht="13.5" customHeight="1">
      <c r="B251" s="28"/>
      <c r="C251" s="29"/>
      <c r="D251" s="19"/>
      <c r="E251" s="19"/>
      <c r="F251" s="109"/>
    </row>
    <row r="252" spans="2:6" s="15" customFormat="1" ht="13.5" customHeight="1">
      <c r="B252" s="28"/>
      <c r="C252" s="29"/>
      <c r="D252" s="19"/>
      <c r="E252" s="19"/>
      <c r="F252" s="109"/>
    </row>
    <row r="253" spans="2:6" s="15" customFormat="1" ht="13.5" customHeight="1">
      <c r="B253" s="28"/>
      <c r="C253" s="29"/>
      <c r="D253" s="19"/>
      <c r="E253" s="19"/>
      <c r="F253" s="109"/>
    </row>
    <row r="254" spans="2:6" s="15" customFormat="1" ht="13.5" customHeight="1">
      <c r="B254" s="28"/>
      <c r="C254" s="29"/>
      <c r="D254" s="19"/>
      <c r="E254" s="19"/>
      <c r="F254" s="109"/>
    </row>
    <row r="255" spans="2:6" s="15" customFormat="1" ht="13.5" customHeight="1">
      <c r="B255" s="28"/>
      <c r="C255" s="29"/>
      <c r="D255" s="19"/>
      <c r="E255" s="19"/>
      <c r="F255" s="109"/>
    </row>
    <row r="256" spans="3:6" s="15" customFormat="1" ht="15.75">
      <c r="C256" s="16"/>
      <c r="D256" s="17" t="s">
        <v>263</v>
      </c>
      <c r="E256" s="17" t="s">
        <v>264</v>
      </c>
      <c r="F256" s="106" t="s">
        <v>265</v>
      </c>
    </row>
    <row r="257" spans="1:6" s="15" customFormat="1" ht="15.75">
      <c r="A257" s="20" t="s">
        <v>360</v>
      </c>
      <c r="B257" s="211" t="s">
        <v>361</v>
      </c>
      <c r="C257" s="235"/>
      <c r="F257" s="104"/>
    </row>
    <row r="258" spans="1:6" s="15" customFormat="1" ht="15.75">
      <c r="A258" s="20"/>
      <c r="B258" s="24"/>
      <c r="C258" s="31"/>
      <c r="F258" s="104"/>
    </row>
    <row r="259" spans="1:6" s="15" customFormat="1" ht="45">
      <c r="A259" s="20"/>
      <c r="B259" s="20" t="s">
        <v>268</v>
      </c>
      <c r="C259" s="16" t="s">
        <v>146</v>
      </c>
      <c r="F259" s="104"/>
    </row>
    <row r="260" spans="1:6" s="15" customFormat="1" ht="15.75">
      <c r="A260" s="20"/>
      <c r="B260" s="24"/>
      <c r="C260" s="5" t="s">
        <v>147</v>
      </c>
      <c r="D260" s="15">
        <v>353914</v>
      </c>
      <c r="E260" s="15">
        <v>78930.06</v>
      </c>
      <c r="F260" s="107">
        <f>E260/D260*100</f>
        <v>22.302045129607755</v>
      </c>
    </row>
    <row r="261" spans="1:6" s="15" customFormat="1" ht="15.75">
      <c r="A261" s="20"/>
      <c r="B261" s="24"/>
      <c r="C261" s="31"/>
      <c r="F261" s="104"/>
    </row>
    <row r="262" spans="3:6" s="15" customFormat="1" ht="15">
      <c r="C262" s="16"/>
      <c r="F262" s="104"/>
    </row>
    <row r="263" spans="2:6" s="15" customFormat="1" ht="30">
      <c r="B263" s="20" t="s">
        <v>392</v>
      </c>
      <c r="C263" s="16" t="s">
        <v>56</v>
      </c>
      <c r="F263" s="104"/>
    </row>
    <row r="264" spans="3:6" s="15" customFormat="1" ht="15">
      <c r="C264" s="5" t="s">
        <v>362</v>
      </c>
      <c r="D264" s="15">
        <v>68987</v>
      </c>
      <c r="E264" s="15">
        <v>68987</v>
      </c>
      <c r="F264" s="107">
        <f>E264/D264*100</f>
        <v>100</v>
      </c>
    </row>
    <row r="265" spans="3:6" s="15" customFormat="1" ht="15">
      <c r="C265" s="5"/>
      <c r="F265" s="107"/>
    </row>
    <row r="266" spans="2:6" s="15" customFormat="1" ht="15.75">
      <c r="B266" s="23" t="s">
        <v>395</v>
      </c>
      <c r="C266" s="5" t="s">
        <v>363</v>
      </c>
      <c r="F266" s="104"/>
    </row>
    <row r="267" spans="3:6" s="15" customFormat="1" ht="15">
      <c r="C267" s="5" t="s">
        <v>364</v>
      </c>
      <c r="D267" s="15">
        <v>1020</v>
      </c>
      <c r="E267" s="15">
        <v>1020</v>
      </c>
      <c r="F267" s="107">
        <f>E267/D267*100</f>
        <v>100</v>
      </c>
    </row>
    <row r="268" spans="3:6" s="15" customFormat="1" ht="15">
      <c r="C268" s="5"/>
      <c r="F268" s="107"/>
    </row>
    <row r="269" spans="2:6" s="15" customFormat="1" ht="30">
      <c r="B269" s="23" t="s">
        <v>433</v>
      </c>
      <c r="C269" s="11" t="s">
        <v>57</v>
      </c>
      <c r="F269" s="104"/>
    </row>
    <row r="270" spans="3:6" s="15" customFormat="1" ht="15">
      <c r="C270" s="5" t="s">
        <v>58</v>
      </c>
      <c r="D270" s="15">
        <v>23823</v>
      </c>
      <c r="E270" s="15">
        <v>13985</v>
      </c>
      <c r="F270" s="107">
        <f>E270/D270*100</f>
        <v>58.703773664106116</v>
      </c>
    </row>
    <row r="271" spans="3:6" s="15" customFormat="1" ht="15">
      <c r="C271" s="5"/>
      <c r="F271" s="107"/>
    </row>
    <row r="272" spans="3:6" s="15" customFormat="1" ht="15">
      <c r="C272" s="5"/>
      <c r="F272" s="107"/>
    </row>
    <row r="273" spans="3:6" s="15" customFormat="1" ht="15">
      <c r="C273" s="5"/>
      <c r="F273" s="107"/>
    </row>
    <row r="274" spans="2:6" s="15" customFormat="1" ht="15.75">
      <c r="B274" s="23" t="s">
        <v>492</v>
      </c>
      <c r="C274" s="15" t="s">
        <v>365</v>
      </c>
      <c r="F274" s="104"/>
    </row>
    <row r="275" spans="3:6" s="15" customFormat="1" ht="15">
      <c r="C275" s="5" t="s">
        <v>366</v>
      </c>
      <c r="D275" s="15">
        <v>450</v>
      </c>
      <c r="E275" s="15">
        <v>450</v>
      </c>
      <c r="F275" s="107">
        <f>E275/D275*100</f>
        <v>100</v>
      </c>
    </row>
    <row r="276" spans="3:6" s="15" customFormat="1" ht="15">
      <c r="C276" s="5"/>
      <c r="F276" s="107"/>
    </row>
    <row r="277" spans="3:6" s="15" customFormat="1" ht="15">
      <c r="C277" s="5"/>
      <c r="F277" s="107"/>
    </row>
    <row r="278" spans="3:6" s="15" customFormat="1" ht="15">
      <c r="C278" s="11"/>
      <c r="F278" s="107"/>
    </row>
    <row r="279" spans="2:6" s="15" customFormat="1" ht="30">
      <c r="B279" s="23" t="s">
        <v>9</v>
      </c>
      <c r="C279" s="11" t="s">
        <v>367</v>
      </c>
      <c r="F279" s="104"/>
    </row>
    <row r="280" spans="3:6" s="15" customFormat="1" ht="15">
      <c r="C280" s="5" t="s">
        <v>368</v>
      </c>
      <c r="D280" s="102">
        <v>1491800</v>
      </c>
      <c r="E280" s="15">
        <v>1463107.16</v>
      </c>
      <c r="F280" s="107">
        <f>E280/D280*100</f>
        <v>98.07662957501006</v>
      </c>
    </row>
    <row r="281" spans="3:6" s="15" customFormat="1" ht="15">
      <c r="C281" s="5"/>
      <c r="F281" s="107"/>
    </row>
    <row r="282" spans="3:6" s="15" customFormat="1" ht="15">
      <c r="C282" s="5"/>
      <c r="F282" s="107"/>
    </row>
    <row r="283" spans="2:6" s="15" customFormat="1" ht="15.75">
      <c r="B283" s="23" t="s">
        <v>493</v>
      </c>
      <c r="C283" s="15" t="s">
        <v>369</v>
      </c>
      <c r="F283" s="104"/>
    </row>
    <row r="284" spans="3:6" s="15" customFormat="1" ht="15">
      <c r="C284" s="5" t="s">
        <v>370</v>
      </c>
      <c r="D284" s="15">
        <v>3034</v>
      </c>
      <c r="E284" s="15">
        <v>3034</v>
      </c>
      <c r="F284" s="107">
        <f>E284/D284*100</f>
        <v>100</v>
      </c>
    </row>
    <row r="285" spans="3:6" s="15" customFormat="1" ht="15">
      <c r="C285" s="5"/>
      <c r="F285" s="107"/>
    </row>
    <row r="286" spans="2:6" s="15" customFormat="1" ht="30">
      <c r="B286" s="23" t="s">
        <v>12</v>
      </c>
      <c r="C286" s="16" t="s">
        <v>371</v>
      </c>
      <c r="F286" s="104"/>
    </row>
    <row r="287" spans="3:6" s="15" customFormat="1" ht="15">
      <c r="C287" s="5" t="s">
        <v>372</v>
      </c>
      <c r="D287" s="15">
        <v>33287</v>
      </c>
      <c r="E287" s="15">
        <v>32398.06</v>
      </c>
      <c r="F287" s="107">
        <f>E287/D287*100</f>
        <v>97.32946796046505</v>
      </c>
    </row>
    <row r="288" spans="3:6" s="15" customFormat="1" ht="15">
      <c r="C288" s="5"/>
      <c r="F288" s="107"/>
    </row>
    <row r="289" spans="2:6" s="15" customFormat="1" ht="30">
      <c r="B289" s="23" t="s">
        <v>13</v>
      </c>
      <c r="C289" s="11" t="s">
        <v>140</v>
      </c>
      <c r="F289" s="107"/>
    </row>
    <row r="290" spans="2:6" s="15" customFormat="1" ht="15.75">
      <c r="B290" s="23"/>
      <c r="C290" s="5" t="s">
        <v>141</v>
      </c>
      <c r="D290" s="15">
        <v>568260</v>
      </c>
      <c r="E290" s="15">
        <v>531192</v>
      </c>
      <c r="F290" s="107">
        <f>E290/D290*100</f>
        <v>93.47692957449055</v>
      </c>
    </row>
    <row r="291" spans="3:6" s="15" customFormat="1" ht="15">
      <c r="C291" s="5"/>
      <c r="F291" s="107"/>
    </row>
    <row r="292" spans="3:6" s="15" customFormat="1" ht="15">
      <c r="C292" s="16"/>
      <c r="F292" s="104"/>
    </row>
    <row r="293" spans="2:6" s="15" customFormat="1" ht="15.75">
      <c r="B293" s="35" t="s">
        <v>373</v>
      </c>
      <c r="C293" s="36"/>
      <c r="D293" s="101">
        <f>SUM(D260:D292)</f>
        <v>2544575</v>
      </c>
      <c r="E293" s="27">
        <f>SUM(E260:E292)</f>
        <v>2193103.2800000003</v>
      </c>
      <c r="F293" s="112">
        <f>E293/D293*100</f>
        <v>86.18740968531091</v>
      </c>
    </row>
    <row r="294" spans="3:6" s="15" customFormat="1" ht="15">
      <c r="C294" s="16"/>
      <c r="F294" s="104"/>
    </row>
    <row r="295" s="15" customFormat="1" ht="15.75" thickBot="1">
      <c r="F295" s="104"/>
    </row>
    <row r="296" spans="2:6" s="15" customFormat="1" ht="16.5" thickBot="1">
      <c r="B296" s="42" t="s">
        <v>374</v>
      </c>
      <c r="C296" s="43"/>
      <c r="D296" s="100">
        <f>SUM(D293,D248,D213,D168,D122,D77)</f>
        <v>11582339</v>
      </c>
      <c r="E296" s="100">
        <f>SUM(E293,E248,E213,E168,E122,E77)</f>
        <v>11332078.37</v>
      </c>
      <c r="F296" s="113">
        <f>E296/D296*100</f>
        <v>97.83929109655656</v>
      </c>
    </row>
    <row r="297" spans="2:6" s="15" customFormat="1" ht="15.75">
      <c r="B297" s="38"/>
      <c r="C297" s="39"/>
      <c r="D297" s="19"/>
      <c r="E297" s="19"/>
      <c r="F297" s="114"/>
    </row>
    <row r="298" spans="2:6" s="15" customFormat="1" ht="15.75">
      <c r="B298" s="38"/>
      <c r="C298" s="39"/>
      <c r="D298" s="19"/>
      <c r="E298" s="19"/>
      <c r="F298" s="114"/>
    </row>
    <row r="299" spans="3:6" s="15" customFormat="1" ht="15">
      <c r="C299" s="16"/>
      <c r="F299" s="104"/>
    </row>
    <row r="300" spans="3:6" s="15" customFormat="1" ht="15.75">
      <c r="C300" s="16"/>
      <c r="D300" s="17" t="s">
        <v>263</v>
      </c>
      <c r="E300" s="17" t="s">
        <v>264</v>
      </c>
      <c r="F300" s="106" t="s">
        <v>265</v>
      </c>
    </row>
    <row r="301" spans="2:6" s="15" customFormat="1" ht="15.75">
      <c r="B301" s="45" t="s">
        <v>375</v>
      </c>
      <c r="C301" s="16"/>
      <c r="F301" s="104"/>
    </row>
    <row r="302" spans="3:6" s="15" customFormat="1" ht="15">
      <c r="C302" s="16"/>
      <c r="F302" s="104"/>
    </row>
    <row r="303" spans="2:6" s="15" customFormat="1" ht="15.75">
      <c r="B303" s="20" t="s">
        <v>268</v>
      </c>
      <c r="C303" s="15" t="s">
        <v>82</v>
      </c>
      <c r="D303" s="15">
        <v>346434.8</v>
      </c>
      <c r="E303" s="15">
        <v>346434.8</v>
      </c>
      <c r="F303" s="107">
        <v>100</v>
      </c>
    </row>
    <row r="304" spans="3:6" s="15" customFormat="1" ht="15">
      <c r="C304" s="16"/>
      <c r="F304" s="104"/>
    </row>
    <row r="305" spans="2:6" s="15" customFormat="1" ht="43.5" customHeight="1">
      <c r="B305" s="23" t="s">
        <v>269</v>
      </c>
      <c r="C305" s="11" t="s">
        <v>59</v>
      </c>
      <c r="D305" s="15">
        <v>353000</v>
      </c>
      <c r="E305" s="15">
        <v>353000</v>
      </c>
      <c r="F305" s="107">
        <f>E305/D305*100</f>
        <v>100</v>
      </c>
    </row>
    <row r="306" spans="2:6" s="15" customFormat="1" ht="29.25" customHeight="1">
      <c r="B306" s="23" t="s">
        <v>395</v>
      </c>
      <c r="C306" s="11" t="s">
        <v>74</v>
      </c>
      <c r="D306" s="15">
        <v>208000</v>
      </c>
      <c r="E306" s="15">
        <v>208000</v>
      </c>
      <c r="F306" s="107">
        <f>E306/D306*100</f>
        <v>100</v>
      </c>
    </row>
    <row r="307" spans="2:6" s="15" customFormat="1" ht="30" customHeight="1">
      <c r="B307" s="23" t="s">
        <v>433</v>
      </c>
      <c r="C307" s="11" t="s">
        <v>75</v>
      </c>
      <c r="D307" s="15">
        <v>110000</v>
      </c>
      <c r="E307" s="15">
        <v>110000</v>
      </c>
      <c r="F307" s="107">
        <f>E307/D307*100</f>
        <v>100</v>
      </c>
    </row>
    <row r="308" spans="2:6" s="15" customFormat="1" ht="15.75">
      <c r="B308" s="23"/>
      <c r="C308" s="11"/>
      <c r="F308" s="107"/>
    </row>
    <row r="309" spans="2:6" s="15" customFormat="1" ht="31.5">
      <c r="B309" s="23" t="s">
        <v>106</v>
      </c>
      <c r="C309" s="11" t="s">
        <v>114</v>
      </c>
      <c r="D309" s="15">
        <v>350000</v>
      </c>
      <c r="E309" s="15">
        <v>350000</v>
      </c>
      <c r="F309" s="107">
        <f>E309/D309*100</f>
        <v>100</v>
      </c>
    </row>
    <row r="310" spans="2:6" s="15" customFormat="1" ht="15.75">
      <c r="B310" s="23"/>
      <c r="C310" s="11" t="s">
        <v>76</v>
      </c>
      <c r="F310" s="107"/>
    </row>
    <row r="311" spans="3:6" s="15" customFormat="1" ht="15">
      <c r="C311" s="16"/>
      <c r="F311" s="104"/>
    </row>
    <row r="312" spans="3:6" s="15" customFormat="1" ht="15">
      <c r="C312" s="16"/>
      <c r="F312" s="104"/>
    </row>
    <row r="313" spans="1:6" s="15" customFormat="1" ht="15">
      <c r="A313" s="19"/>
      <c r="B313" s="191" t="s">
        <v>37</v>
      </c>
      <c r="C313" s="192"/>
      <c r="D313" s="101">
        <f>SUM(D303:D312)</f>
        <v>1367434.8</v>
      </c>
      <c r="E313" s="27">
        <f>SUM(E303:E312)</f>
        <v>1367434.8</v>
      </c>
      <c r="F313" s="115">
        <f>E313/D313*100</f>
        <v>100</v>
      </c>
    </row>
    <row r="314" spans="1:6" s="15" customFormat="1" ht="15">
      <c r="A314" s="19"/>
      <c r="B314" s="46"/>
      <c r="C314" s="47"/>
      <c r="D314" s="19"/>
      <c r="E314" s="19"/>
      <c r="F314" s="114"/>
    </row>
    <row r="315" spans="1:6" s="15" customFormat="1" ht="15">
      <c r="A315" s="19"/>
      <c r="B315" s="46"/>
      <c r="C315" s="47"/>
      <c r="D315" s="19"/>
      <c r="E315" s="19"/>
      <c r="F315" s="114"/>
    </row>
    <row r="316" spans="1:6" s="15" customFormat="1" ht="15">
      <c r="A316" s="19"/>
      <c r="B316" s="46"/>
      <c r="C316" s="47"/>
      <c r="D316" s="19"/>
      <c r="E316" s="19"/>
      <c r="F316" s="114"/>
    </row>
    <row r="317" spans="3:6" s="15" customFormat="1" ht="15.75" thickBot="1">
      <c r="C317" s="16"/>
      <c r="F317" s="104"/>
    </row>
    <row r="318" spans="2:6" s="15" customFormat="1" ht="16.5" thickBot="1">
      <c r="B318" s="42" t="s">
        <v>376</v>
      </c>
      <c r="C318" s="43"/>
      <c r="D318" s="100">
        <f>SUM(D303:D310,D296)</f>
        <v>12949773.8</v>
      </c>
      <c r="E318" s="100">
        <f>SUM(E303:E310,E296)</f>
        <v>12699513.17</v>
      </c>
      <c r="F318" s="113">
        <f>E318/D318*100</f>
        <v>98.0674517264541</v>
      </c>
    </row>
    <row r="319" spans="3:6" s="15" customFormat="1" ht="15">
      <c r="C319" s="16"/>
      <c r="F319" s="104"/>
    </row>
    <row r="320" spans="3:6" s="15" customFormat="1" ht="15">
      <c r="C320" s="16"/>
      <c r="F320" s="104"/>
    </row>
    <row r="321" spans="3:6" s="15" customFormat="1" ht="15">
      <c r="C321" s="16"/>
      <c r="F321" s="104"/>
    </row>
    <row r="322" spans="3:6" s="15" customFormat="1" ht="15">
      <c r="C322" s="16"/>
      <c r="F322" s="104"/>
    </row>
    <row r="323" spans="3:6" s="15" customFormat="1" ht="15">
      <c r="C323" s="16"/>
      <c r="F323" s="104"/>
    </row>
    <row r="324" spans="3:6" s="15" customFormat="1" ht="15">
      <c r="C324" s="16"/>
      <c r="F324" s="104"/>
    </row>
    <row r="325" spans="3:6" s="15" customFormat="1" ht="15">
      <c r="C325" s="16"/>
      <c r="F325" s="104"/>
    </row>
    <row r="326" spans="3:6" s="15" customFormat="1" ht="15">
      <c r="C326" s="16"/>
      <c r="F326" s="104"/>
    </row>
    <row r="327" spans="3:6" s="15" customFormat="1" ht="15">
      <c r="C327" s="16"/>
      <c r="F327" s="104"/>
    </row>
    <row r="328" spans="3:6" s="15" customFormat="1" ht="15">
      <c r="C328" s="16"/>
      <c r="F328" s="104"/>
    </row>
    <row r="329" spans="3:6" s="15" customFormat="1" ht="15">
      <c r="C329" s="16"/>
      <c r="F329" s="104"/>
    </row>
    <row r="330" spans="3:6" s="15" customFormat="1" ht="15">
      <c r="C330" s="16"/>
      <c r="F330" s="104"/>
    </row>
    <row r="331" spans="3:6" s="15" customFormat="1" ht="15">
      <c r="C331" s="16"/>
      <c r="F331" s="104"/>
    </row>
    <row r="332" spans="3:6" s="15" customFormat="1" ht="15">
      <c r="C332" s="16"/>
      <c r="F332" s="104"/>
    </row>
    <row r="333" spans="3:6" s="15" customFormat="1" ht="15">
      <c r="C333" s="16"/>
      <c r="F333" s="104"/>
    </row>
    <row r="334" spans="3:6" s="15" customFormat="1" ht="15">
      <c r="C334" s="16"/>
      <c r="F334" s="104"/>
    </row>
    <row r="335" spans="3:6" s="15" customFormat="1" ht="15">
      <c r="C335" s="16"/>
      <c r="F335" s="104"/>
    </row>
    <row r="336" spans="2:6" s="15" customFormat="1" ht="15">
      <c r="B336" s="5" t="s">
        <v>377</v>
      </c>
      <c r="C336" s="5"/>
      <c r="F336" s="104"/>
    </row>
    <row r="337" spans="3:6" s="15" customFormat="1" ht="15">
      <c r="C337" s="16"/>
      <c r="F337" s="104"/>
    </row>
    <row r="338" spans="3:6" s="15" customFormat="1" ht="15">
      <c r="C338" s="16"/>
      <c r="F338" s="104"/>
    </row>
    <row r="339" spans="2:6" s="15" customFormat="1" ht="15">
      <c r="B339" s="15" t="s">
        <v>378</v>
      </c>
      <c r="C339" s="232" t="s">
        <v>156</v>
      </c>
      <c r="D339" s="197"/>
      <c r="F339" s="104"/>
    </row>
    <row r="340" spans="3:6" s="15" customFormat="1" ht="15">
      <c r="C340" s="16"/>
      <c r="F340" s="104"/>
    </row>
    <row r="341" spans="3:6" s="15" customFormat="1" ht="15">
      <c r="C341" s="16"/>
      <c r="F341" s="104"/>
    </row>
    <row r="342" spans="3:6" s="15" customFormat="1" ht="15">
      <c r="C342" s="16"/>
      <c r="F342" s="104"/>
    </row>
    <row r="343" spans="2:6" s="15" customFormat="1" ht="15">
      <c r="B343" s="216" t="s">
        <v>219</v>
      </c>
      <c r="C343" s="230"/>
      <c r="F343" s="104"/>
    </row>
    <row r="344" spans="2:6" s="15" customFormat="1" ht="15">
      <c r="B344" s="48"/>
      <c r="C344" s="32"/>
      <c r="F344" s="104"/>
    </row>
    <row r="345" spans="2:6" s="15" customFormat="1" ht="15">
      <c r="B345" s="48"/>
      <c r="C345" s="32"/>
      <c r="F345" s="104"/>
    </row>
    <row r="346" spans="3:6" s="15" customFormat="1" ht="15">
      <c r="C346" s="16"/>
      <c r="F346" s="104"/>
    </row>
    <row r="347" spans="1:6" s="15" customFormat="1" ht="15.75">
      <c r="A347" s="210" t="s">
        <v>379</v>
      </c>
      <c r="B347" s="210"/>
      <c r="C347" s="210"/>
      <c r="D347" s="210"/>
      <c r="E347" s="210"/>
      <c r="F347" s="210"/>
    </row>
    <row r="348" spans="1:6" s="15" customFormat="1" ht="15">
      <c r="A348" s="198" t="s">
        <v>380</v>
      </c>
      <c r="B348" s="198"/>
      <c r="C348" s="198"/>
      <c r="D348" s="198"/>
      <c r="E348" s="49"/>
      <c r="F348" s="116"/>
    </row>
    <row r="349" spans="3:6" s="15" customFormat="1" ht="15">
      <c r="C349" s="16"/>
      <c r="F349" s="104"/>
    </row>
    <row r="350" spans="3:6" s="15" customFormat="1" ht="15.75">
      <c r="C350" s="16"/>
      <c r="D350" s="17" t="s">
        <v>263</v>
      </c>
      <c r="E350" s="17" t="s">
        <v>264</v>
      </c>
      <c r="F350" s="106" t="s">
        <v>265</v>
      </c>
    </row>
    <row r="351" spans="3:6" s="15" customFormat="1" ht="15">
      <c r="C351" s="16"/>
      <c r="F351" s="104"/>
    </row>
    <row r="352" spans="1:6" s="15" customFormat="1" ht="16.5" thickBot="1">
      <c r="A352" s="203" t="s">
        <v>381</v>
      </c>
      <c r="B352" s="203"/>
      <c r="C352" s="203"/>
      <c r="D352" s="50">
        <f>SUM(D354,D361,D366)</f>
        <v>879990</v>
      </c>
      <c r="E352" s="50">
        <f>SUM(E354,E361,E366)</f>
        <v>600585.34</v>
      </c>
      <c r="F352" s="117">
        <f>E352/D352*100</f>
        <v>68.24910964897329</v>
      </c>
    </row>
    <row r="353" spans="3:6" s="15" customFormat="1" ht="15">
      <c r="C353" s="16"/>
      <c r="F353" s="104"/>
    </row>
    <row r="354" spans="1:6" s="15" customFormat="1" ht="15.75">
      <c r="A354" s="51" t="s">
        <v>515</v>
      </c>
      <c r="C354" s="52"/>
      <c r="D354" s="53">
        <f>SUM(D357:D358)</f>
        <v>515076</v>
      </c>
      <c r="E354" s="53">
        <f>SUM(E357:E358)</f>
        <v>510680.82999999996</v>
      </c>
      <c r="F354" s="118">
        <f>E354/D354*100</f>
        <v>99.14669485668134</v>
      </c>
    </row>
    <row r="355" spans="3:6" s="15" customFormat="1" ht="15">
      <c r="C355" s="16"/>
      <c r="F355" s="104"/>
    </row>
    <row r="356" spans="1:6" s="15" customFormat="1" ht="20.25" customHeight="1">
      <c r="A356" s="231" t="s">
        <v>580</v>
      </c>
      <c r="B356" s="235"/>
      <c r="C356" s="235"/>
      <c r="F356" s="107"/>
    </row>
    <row r="357" spans="1:6" s="15" customFormat="1" ht="30.75" customHeight="1">
      <c r="A357" s="55"/>
      <c r="B357" s="55" t="s">
        <v>384</v>
      </c>
      <c r="C357" s="16" t="s">
        <v>60</v>
      </c>
      <c r="D357" s="15">
        <v>463076</v>
      </c>
      <c r="E357" s="15">
        <v>462783.47</v>
      </c>
      <c r="F357" s="107">
        <f>E357/D357*100</f>
        <v>99.93682894384507</v>
      </c>
    </row>
    <row r="358" spans="1:6" s="15" customFormat="1" ht="15">
      <c r="A358" s="55"/>
      <c r="B358" s="55" t="s">
        <v>384</v>
      </c>
      <c r="C358" s="16" t="s">
        <v>61</v>
      </c>
      <c r="D358" s="56">
        <v>52000</v>
      </c>
      <c r="E358" s="56">
        <v>47897.36</v>
      </c>
      <c r="F358" s="107">
        <f>E358/D358*100</f>
        <v>92.11030769230769</v>
      </c>
    </row>
    <row r="359" spans="1:6" s="15" customFormat="1" ht="15.75">
      <c r="A359" s="55"/>
      <c r="B359" s="13"/>
      <c r="C359" s="16"/>
      <c r="F359" s="104"/>
    </row>
    <row r="360" spans="3:6" s="15" customFormat="1" ht="15">
      <c r="C360" s="16"/>
      <c r="F360" s="104"/>
    </row>
    <row r="361" spans="1:6" s="15" customFormat="1" ht="15.75">
      <c r="A361" s="51" t="s">
        <v>516</v>
      </c>
      <c r="B361" s="18"/>
      <c r="C361" s="57"/>
      <c r="D361" s="53">
        <f>SUM(D362:D364)</f>
        <v>11000</v>
      </c>
      <c r="E361" s="53">
        <f>E364</f>
        <v>10974.45</v>
      </c>
      <c r="F361" s="118">
        <f>E361/D361*100</f>
        <v>99.76772727272729</v>
      </c>
    </row>
    <row r="362" spans="3:6" s="15" customFormat="1" ht="15">
      <c r="C362" s="16"/>
      <c r="F362" s="104"/>
    </row>
    <row r="363" spans="1:6" s="15" customFormat="1" ht="15.75">
      <c r="A363" s="52" t="s">
        <v>383</v>
      </c>
      <c r="C363" s="16"/>
      <c r="F363" s="104"/>
    </row>
    <row r="364" spans="1:6" s="15" customFormat="1" ht="15.75">
      <c r="A364" s="52" t="s">
        <v>382</v>
      </c>
      <c r="C364" s="16"/>
      <c r="D364" s="19">
        <v>11000</v>
      </c>
      <c r="E364" s="19">
        <v>10974.45</v>
      </c>
      <c r="F364" s="114">
        <f>E364/D364*100</f>
        <v>99.76772727272729</v>
      </c>
    </row>
    <row r="365" spans="1:6" s="15" customFormat="1" ht="15.75">
      <c r="A365" s="52"/>
      <c r="C365" s="16"/>
      <c r="D365" s="19"/>
      <c r="E365" s="19"/>
      <c r="F365" s="114"/>
    </row>
    <row r="366" spans="1:6" s="15" customFormat="1" ht="15.75">
      <c r="A366" s="195" t="s">
        <v>159</v>
      </c>
      <c r="B366" s="196"/>
      <c r="C366" s="196"/>
      <c r="D366" s="53">
        <f>SUM(D367:D368)</f>
        <v>353914</v>
      </c>
      <c r="E366" s="53">
        <f>SUM(E367:E368)</f>
        <v>78930.06</v>
      </c>
      <c r="F366" s="109">
        <f>E366/D366*100</f>
        <v>22.302045129607755</v>
      </c>
    </row>
    <row r="367" spans="1:6" s="15" customFormat="1" ht="15.75">
      <c r="A367" s="55" t="s">
        <v>384</v>
      </c>
      <c r="B367" s="231" t="s">
        <v>160</v>
      </c>
      <c r="C367" s="235"/>
      <c r="D367" s="15">
        <v>346975</v>
      </c>
      <c r="E367" s="15">
        <v>77382.41</v>
      </c>
      <c r="F367" s="109">
        <f>E367/D367*100</f>
        <v>22.302013113336695</v>
      </c>
    </row>
    <row r="368" spans="1:6" s="15" customFormat="1" ht="18.75" customHeight="1">
      <c r="A368" s="55" t="s">
        <v>384</v>
      </c>
      <c r="B368" s="231" t="s">
        <v>148</v>
      </c>
      <c r="C368" s="235"/>
      <c r="D368" s="15">
        <v>6939</v>
      </c>
      <c r="E368" s="15">
        <v>1547.65</v>
      </c>
      <c r="F368" s="109">
        <f>E368/D368*100</f>
        <v>22.303646058509873</v>
      </c>
    </row>
    <row r="369" spans="1:6" s="15" customFormat="1" ht="18.75" customHeight="1">
      <c r="A369" s="55"/>
      <c r="B369" s="54"/>
      <c r="C369" s="31"/>
      <c r="F369" s="109"/>
    </row>
    <row r="370" spans="1:6" s="15" customFormat="1" ht="18.75" customHeight="1">
      <c r="A370" s="55"/>
      <c r="B370" s="54"/>
      <c r="C370" s="31"/>
      <c r="F370" s="109"/>
    </row>
    <row r="371" spans="3:6" s="15" customFormat="1" ht="15">
      <c r="C371" s="16"/>
      <c r="F371" s="104"/>
    </row>
    <row r="372" spans="1:6" s="15" customFormat="1" ht="15.75">
      <c r="A372" s="51" t="s">
        <v>517</v>
      </c>
      <c r="C372" s="16"/>
      <c r="D372" s="86">
        <f>SUM(D373:D390)</f>
        <v>362000</v>
      </c>
      <c r="E372" s="86">
        <f>SUM(E373:E390)</f>
        <v>355000.59</v>
      </c>
      <c r="F372" s="137">
        <f aca="true" t="shared" si="0" ref="F372:F379">E372/D372*100</f>
        <v>98.06646132596686</v>
      </c>
    </row>
    <row r="373" spans="1:6" s="15" customFormat="1" ht="15.75">
      <c r="A373" s="55" t="s">
        <v>384</v>
      </c>
      <c r="B373" s="52" t="s">
        <v>173</v>
      </c>
      <c r="C373" s="16"/>
      <c r="D373" s="15">
        <v>106200</v>
      </c>
      <c r="E373" s="15">
        <v>106181.15</v>
      </c>
      <c r="F373" s="114">
        <f t="shared" si="0"/>
        <v>99.98225047080979</v>
      </c>
    </row>
    <row r="374" spans="1:6" s="15" customFormat="1" ht="32.25" customHeight="1">
      <c r="A374" s="55" t="s">
        <v>384</v>
      </c>
      <c r="B374" s="231" t="s">
        <v>174</v>
      </c>
      <c r="C374" s="235"/>
      <c r="D374" s="15">
        <v>34601</v>
      </c>
      <c r="E374" s="15">
        <v>33879.6</v>
      </c>
      <c r="F374" s="114">
        <f t="shared" si="0"/>
        <v>97.91508915927285</v>
      </c>
    </row>
    <row r="375" spans="1:6" s="15" customFormat="1" ht="28.5" customHeight="1">
      <c r="A375" s="55" t="s">
        <v>384</v>
      </c>
      <c r="B375" s="231" t="s">
        <v>385</v>
      </c>
      <c r="C375" s="235"/>
      <c r="D375" s="15">
        <v>27400</v>
      </c>
      <c r="E375" s="15">
        <v>27362.36</v>
      </c>
      <c r="F375" s="104">
        <f t="shared" si="0"/>
        <v>99.86262773722629</v>
      </c>
    </row>
    <row r="376" spans="1:6" s="15" customFormat="1" ht="15.75">
      <c r="A376" s="55" t="s">
        <v>384</v>
      </c>
      <c r="B376" s="223" t="s">
        <v>386</v>
      </c>
      <c r="C376" s="230"/>
      <c r="D376" s="15">
        <v>107050</v>
      </c>
      <c r="E376" s="15">
        <v>107027.37</v>
      </c>
      <c r="F376" s="104">
        <f t="shared" si="0"/>
        <v>99.97886034563288</v>
      </c>
    </row>
    <row r="377" spans="1:6" s="15" customFormat="1" ht="47.25" customHeight="1">
      <c r="A377" s="55" t="s">
        <v>384</v>
      </c>
      <c r="B377" s="231" t="s">
        <v>92</v>
      </c>
      <c r="C377" s="235"/>
      <c r="D377" s="56">
        <v>48099</v>
      </c>
      <c r="E377" s="15">
        <v>42981.66</v>
      </c>
      <c r="F377" s="104">
        <f t="shared" si="0"/>
        <v>89.36081831223103</v>
      </c>
    </row>
    <row r="378" spans="1:6" s="15" customFormat="1" ht="15.75">
      <c r="A378" s="55" t="s">
        <v>384</v>
      </c>
      <c r="B378" s="52" t="s">
        <v>387</v>
      </c>
      <c r="C378" s="16"/>
      <c r="D378" s="15">
        <v>7200</v>
      </c>
      <c r="E378" s="15">
        <v>6137.65</v>
      </c>
      <c r="F378" s="104">
        <f t="shared" si="0"/>
        <v>85.24513888888889</v>
      </c>
    </row>
    <row r="379" spans="1:6" s="15" customFormat="1" ht="15.75">
      <c r="A379" s="55" t="s">
        <v>384</v>
      </c>
      <c r="B379" s="52" t="s">
        <v>388</v>
      </c>
      <c r="C379" s="16"/>
      <c r="D379" s="15">
        <v>31450</v>
      </c>
      <c r="E379" s="15">
        <v>31430.8</v>
      </c>
      <c r="F379" s="104">
        <f t="shared" si="0"/>
        <v>99.9389507154213</v>
      </c>
    </row>
    <row r="380" spans="1:6" s="15" customFormat="1" ht="15.75">
      <c r="A380" s="55"/>
      <c r="B380" s="52"/>
      <c r="C380" s="16"/>
      <c r="F380" s="104"/>
    </row>
    <row r="381" spans="1:6" s="15" customFormat="1" ht="15.75">
      <c r="A381" s="55"/>
      <c r="B381" s="52"/>
      <c r="C381" s="16"/>
      <c r="F381" s="104"/>
    </row>
    <row r="382" spans="1:6" s="15" customFormat="1" ht="15.75">
      <c r="A382" s="55"/>
      <c r="B382" s="52"/>
      <c r="C382" s="16"/>
      <c r="F382" s="104"/>
    </row>
    <row r="383" spans="1:6" s="15" customFormat="1" ht="15.75">
      <c r="A383" s="55"/>
      <c r="B383" s="52"/>
      <c r="C383" s="16"/>
      <c r="F383" s="104"/>
    </row>
    <row r="384" spans="1:6" s="15" customFormat="1" ht="15.75">
      <c r="A384" s="55"/>
      <c r="B384" s="52"/>
      <c r="C384" s="16"/>
      <c r="F384" s="104"/>
    </row>
    <row r="385" spans="1:6" s="15" customFormat="1" ht="15.75">
      <c r="A385" s="55"/>
      <c r="B385" s="52"/>
      <c r="C385" s="16"/>
      <c r="F385" s="104"/>
    </row>
    <row r="386" spans="1:6" s="15" customFormat="1" ht="15.75">
      <c r="A386" s="55"/>
      <c r="B386" s="52"/>
      <c r="C386" s="16"/>
      <c r="F386" s="104"/>
    </row>
    <row r="387" spans="1:6" s="15" customFormat="1" ht="15.75">
      <c r="A387" s="55"/>
      <c r="B387" s="52"/>
      <c r="C387" s="16"/>
      <c r="F387" s="104"/>
    </row>
    <row r="388" spans="1:6" s="15" customFormat="1" ht="15.75">
      <c r="A388" s="55"/>
      <c r="B388" s="52"/>
      <c r="C388" s="16"/>
      <c r="F388" s="104"/>
    </row>
    <row r="389" spans="1:6" s="15" customFormat="1" ht="15.75">
      <c r="A389" s="55"/>
      <c r="B389" s="52"/>
      <c r="C389" s="16"/>
      <c r="F389" s="104"/>
    </row>
    <row r="390" spans="1:6" s="15" customFormat="1" ht="15.75">
      <c r="A390" s="55"/>
      <c r="B390" s="52"/>
      <c r="C390" s="16"/>
      <c r="D390" s="17" t="s">
        <v>263</v>
      </c>
      <c r="E390" s="17" t="s">
        <v>264</v>
      </c>
      <c r="F390" s="106" t="s">
        <v>265</v>
      </c>
    </row>
    <row r="391" spans="1:6" s="15" customFormat="1" ht="16.5" thickBot="1">
      <c r="A391" s="59" t="s">
        <v>389</v>
      </c>
      <c r="B391" s="60"/>
      <c r="C391" s="61"/>
      <c r="D391" s="50">
        <f>SUM(D393,D402,)</f>
        <v>850800</v>
      </c>
      <c r="E391" s="50">
        <f>SUM(E393,E402,)</f>
        <v>823660.9800000001</v>
      </c>
      <c r="F391" s="119">
        <f>E391/D391*100</f>
        <v>96.81017630465445</v>
      </c>
    </row>
    <row r="392" spans="1:6" s="15" customFormat="1" ht="15.75">
      <c r="A392" s="51" t="s">
        <v>518</v>
      </c>
      <c r="C392" s="16"/>
      <c r="F392" s="104"/>
    </row>
    <row r="393" spans="1:6" s="15" customFormat="1" ht="30" customHeight="1">
      <c r="A393" s="62" t="s">
        <v>268</v>
      </c>
      <c r="B393" s="231" t="s">
        <v>390</v>
      </c>
      <c r="C393" s="232"/>
      <c r="D393" s="53">
        <f>SUM(D394:D399)</f>
        <v>582800</v>
      </c>
      <c r="E393" s="53">
        <f>SUM(E394:E399)</f>
        <v>581326.9700000001</v>
      </c>
      <c r="F393" s="118">
        <f aca="true" t="shared" si="1" ref="F393:F399">E393/D393*100</f>
        <v>99.74724948524367</v>
      </c>
    </row>
    <row r="394" spans="1:6" s="15" customFormat="1" ht="15.75">
      <c r="A394" s="55" t="s">
        <v>384</v>
      </c>
      <c r="B394" s="223" t="s">
        <v>175</v>
      </c>
      <c r="C394" s="230"/>
      <c r="D394" s="15">
        <v>100500</v>
      </c>
      <c r="E394" s="15">
        <v>100430.46</v>
      </c>
      <c r="F394" s="104">
        <f t="shared" si="1"/>
        <v>99.93080597014927</v>
      </c>
    </row>
    <row r="395" spans="1:6" s="15" customFormat="1" ht="37.5" customHeight="1">
      <c r="A395" s="55" t="s">
        <v>384</v>
      </c>
      <c r="B395" s="231" t="s">
        <v>36</v>
      </c>
      <c r="C395" s="235"/>
      <c r="D395" s="15">
        <v>34330</v>
      </c>
      <c r="E395" s="15">
        <v>34022.19</v>
      </c>
      <c r="F395" s="104">
        <f t="shared" si="1"/>
        <v>99.10337896883193</v>
      </c>
    </row>
    <row r="396" spans="1:6" s="15" customFormat="1" ht="15.75">
      <c r="A396" s="55" t="s">
        <v>384</v>
      </c>
      <c r="B396" s="223" t="s">
        <v>43</v>
      </c>
      <c r="C396" s="224"/>
      <c r="D396" s="15">
        <v>1000</v>
      </c>
      <c r="E396" s="15">
        <v>895.76</v>
      </c>
      <c r="F396" s="104">
        <f t="shared" si="1"/>
        <v>89.576</v>
      </c>
    </row>
    <row r="397" spans="1:6" s="15" customFormat="1" ht="32.25" customHeight="1">
      <c r="A397" s="55" t="s">
        <v>384</v>
      </c>
      <c r="B397" s="231" t="s">
        <v>250</v>
      </c>
      <c r="C397" s="235"/>
      <c r="D397" s="15">
        <v>169850</v>
      </c>
      <c r="E397" s="15">
        <v>169825.42</v>
      </c>
      <c r="F397" s="104">
        <f t="shared" si="1"/>
        <v>99.98552840741833</v>
      </c>
    </row>
    <row r="398" spans="1:6" s="15" customFormat="1" ht="29.25" customHeight="1">
      <c r="A398" s="55" t="s">
        <v>384</v>
      </c>
      <c r="B398" s="231" t="s">
        <v>391</v>
      </c>
      <c r="C398" s="235"/>
      <c r="D398" s="15">
        <v>272020</v>
      </c>
      <c r="E398" s="15">
        <v>271414.14</v>
      </c>
      <c r="F398" s="104">
        <f t="shared" si="1"/>
        <v>99.7772737298728</v>
      </c>
    </row>
    <row r="399" spans="1:6" s="15" customFormat="1" ht="30.75" customHeight="1">
      <c r="A399" s="55" t="s">
        <v>384</v>
      </c>
      <c r="B399" s="236" t="s">
        <v>83</v>
      </c>
      <c r="C399" s="236"/>
      <c r="D399" s="15">
        <v>5100</v>
      </c>
      <c r="E399" s="15">
        <v>4739</v>
      </c>
      <c r="F399" s="104">
        <f t="shared" si="1"/>
        <v>92.92156862745098</v>
      </c>
    </row>
    <row r="400" spans="1:6" s="15" customFormat="1" ht="18" customHeight="1">
      <c r="A400" s="55"/>
      <c r="B400" s="261" t="s">
        <v>93</v>
      </c>
      <c r="C400" s="261"/>
      <c r="F400" s="104"/>
    </row>
    <row r="401" spans="1:6" s="15" customFormat="1" ht="18" customHeight="1">
      <c r="A401" s="55"/>
      <c r="B401" s="63"/>
      <c r="C401" s="63"/>
      <c r="F401" s="104"/>
    </row>
    <row r="402" spans="1:6" s="15" customFormat="1" ht="15.75">
      <c r="A402" s="62" t="s">
        <v>392</v>
      </c>
      <c r="B402" s="223" t="s">
        <v>394</v>
      </c>
      <c r="C402" s="230"/>
      <c r="D402" s="53">
        <v>268000</v>
      </c>
      <c r="E402" s="53">
        <v>242334.01</v>
      </c>
      <c r="F402" s="120">
        <f>E402/D402*100</f>
        <v>90.42313805970149</v>
      </c>
    </row>
    <row r="403" spans="2:6" s="15" customFormat="1" ht="15.75">
      <c r="B403" s="52" t="s">
        <v>393</v>
      </c>
      <c r="C403" s="16"/>
      <c r="F403" s="109"/>
    </row>
    <row r="404" spans="1:6" s="15" customFormat="1" ht="15.75">
      <c r="A404" s="55" t="s">
        <v>384</v>
      </c>
      <c r="B404" s="223" t="s">
        <v>226</v>
      </c>
      <c r="C404" s="230"/>
      <c r="E404" s="15">
        <v>26482.72</v>
      </c>
      <c r="F404" s="109"/>
    </row>
    <row r="405" spans="1:6" s="15" customFormat="1" ht="15.75">
      <c r="A405" s="55" t="s">
        <v>384</v>
      </c>
      <c r="B405" s="223" t="s">
        <v>227</v>
      </c>
      <c r="C405" s="230"/>
      <c r="E405" s="15">
        <v>54781.96</v>
      </c>
      <c r="F405" s="109"/>
    </row>
    <row r="406" spans="1:6" s="15" customFormat="1" ht="15.75">
      <c r="A406" s="55" t="s">
        <v>384</v>
      </c>
      <c r="B406" s="223" t="s">
        <v>228</v>
      </c>
      <c r="C406" s="230"/>
      <c r="E406" s="15">
        <v>29424.73</v>
      </c>
      <c r="F406" s="109"/>
    </row>
    <row r="407" spans="1:6" s="15" customFormat="1" ht="15.75">
      <c r="A407" s="55" t="s">
        <v>384</v>
      </c>
      <c r="B407" s="223" t="s">
        <v>18</v>
      </c>
      <c r="C407" s="230"/>
      <c r="E407" s="15">
        <v>51537.83</v>
      </c>
      <c r="F407" s="109"/>
    </row>
    <row r="408" spans="1:6" s="15" customFormat="1" ht="15.75">
      <c r="A408" s="55" t="s">
        <v>384</v>
      </c>
      <c r="B408" s="223" t="s">
        <v>19</v>
      </c>
      <c r="C408" s="230"/>
      <c r="E408" s="15">
        <v>72132.5</v>
      </c>
      <c r="F408" s="109"/>
    </row>
    <row r="409" spans="1:6" s="15" customFormat="1" ht="15.75">
      <c r="A409" s="55" t="s">
        <v>384</v>
      </c>
      <c r="B409" s="223" t="s">
        <v>20</v>
      </c>
      <c r="C409" s="230"/>
      <c r="E409" s="15">
        <v>7974.27</v>
      </c>
      <c r="F409" s="109"/>
    </row>
    <row r="410" spans="1:6" s="15" customFormat="1" ht="15.75">
      <c r="A410" s="55"/>
      <c r="B410" s="223"/>
      <c r="C410" s="230"/>
      <c r="F410" s="109"/>
    </row>
    <row r="411" spans="1:6" s="15" customFormat="1" ht="15.75">
      <c r="A411" s="55"/>
      <c r="B411" s="233" t="s">
        <v>94</v>
      </c>
      <c r="C411" s="234"/>
      <c r="F411" s="109"/>
    </row>
    <row r="412" spans="1:6" s="15" customFormat="1" ht="15.75">
      <c r="A412" s="55"/>
      <c r="B412" s="223" t="s">
        <v>162</v>
      </c>
      <c r="C412" s="230"/>
      <c r="F412" s="109"/>
    </row>
    <row r="413" spans="1:6" s="15" customFormat="1" ht="15.75">
      <c r="A413" s="55"/>
      <c r="B413" s="223" t="s">
        <v>163</v>
      </c>
      <c r="C413" s="230"/>
      <c r="F413" s="109"/>
    </row>
    <row r="414" spans="1:6" s="15" customFormat="1" ht="15.75">
      <c r="A414" s="55"/>
      <c r="B414" s="223"/>
      <c r="C414" s="230"/>
      <c r="F414" s="109"/>
    </row>
    <row r="415" spans="1:6" s="15" customFormat="1" ht="15.75">
      <c r="A415" s="55"/>
      <c r="B415" s="228"/>
      <c r="C415" s="229"/>
      <c r="F415" s="109"/>
    </row>
    <row r="416" spans="1:6" s="15" customFormat="1" ht="15.75">
      <c r="A416" s="55"/>
      <c r="B416" s="223"/>
      <c r="C416" s="230"/>
      <c r="F416" s="104"/>
    </row>
    <row r="417" spans="1:6" s="15" customFormat="1" ht="16.5" thickBot="1">
      <c r="A417" s="238" t="s">
        <v>396</v>
      </c>
      <c r="B417" s="239"/>
      <c r="C417" s="239"/>
      <c r="D417" s="50">
        <f>SUM(D418:D422)</f>
        <v>91000</v>
      </c>
      <c r="E417" s="50">
        <f>SUM(E418:E422)</f>
        <v>82411.9</v>
      </c>
      <c r="F417" s="119">
        <f>E417/D417*100</f>
        <v>90.56252747252746</v>
      </c>
    </row>
    <row r="418" spans="1:6" s="15" customFormat="1" ht="30" customHeight="1">
      <c r="A418" s="206" t="s">
        <v>519</v>
      </c>
      <c r="B418" s="235"/>
      <c r="C418" s="235"/>
      <c r="F418" s="109"/>
    </row>
    <row r="419" spans="1:6" s="15" customFormat="1" ht="20.25" customHeight="1">
      <c r="A419" s="55" t="s">
        <v>384</v>
      </c>
      <c r="B419" s="231" t="s">
        <v>252</v>
      </c>
      <c r="C419" s="235"/>
      <c r="D419" s="15">
        <v>5950</v>
      </c>
      <c r="E419" s="15">
        <v>5947.88</v>
      </c>
      <c r="F419" s="109">
        <f>E419/D419*100</f>
        <v>99.96436974789916</v>
      </c>
    </row>
    <row r="420" spans="1:6" s="15" customFormat="1" ht="15.75">
      <c r="A420" s="55" t="s">
        <v>384</v>
      </c>
      <c r="B420" s="52" t="s">
        <v>397</v>
      </c>
      <c r="C420" s="16"/>
      <c r="D420" s="15">
        <v>7500</v>
      </c>
      <c r="E420" s="15">
        <v>7133.38</v>
      </c>
      <c r="F420" s="109">
        <f>E420/D420*100</f>
        <v>95.11173333333333</v>
      </c>
    </row>
    <row r="421" spans="1:6" s="15" customFormat="1" ht="15.75">
      <c r="A421" s="55" t="s">
        <v>384</v>
      </c>
      <c r="B421" s="223" t="s">
        <v>398</v>
      </c>
      <c r="C421" s="230"/>
      <c r="D421" s="15">
        <v>72450</v>
      </c>
      <c r="E421" s="15">
        <v>64245.47</v>
      </c>
      <c r="F421" s="109">
        <f>E421/D421*100</f>
        <v>88.67559696342305</v>
      </c>
    </row>
    <row r="422" spans="1:6" s="15" customFormat="1" ht="15.75">
      <c r="A422" s="55" t="s">
        <v>384</v>
      </c>
      <c r="B422" s="223" t="s">
        <v>251</v>
      </c>
      <c r="C422" s="230"/>
      <c r="D422" s="15">
        <v>5100</v>
      </c>
      <c r="E422" s="15">
        <v>5085.17</v>
      </c>
      <c r="F422" s="109">
        <f>E422/D422*100</f>
        <v>99.7092156862745</v>
      </c>
    </row>
    <row r="423" spans="1:6" s="15" customFormat="1" ht="15.75">
      <c r="A423" s="55"/>
      <c r="B423" s="58"/>
      <c r="C423" s="32"/>
      <c r="F423" s="109"/>
    </row>
    <row r="424" spans="1:6" s="15" customFormat="1" ht="15.75">
      <c r="A424" s="55"/>
      <c r="B424" s="58"/>
      <c r="C424" s="32"/>
      <c r="D424" s="19"/>
      <c r="E424" s="19"/>
      <c r="F424" s="109"/>
    </row>
    <row r="425" spans="1:6" s="15" customFormat="1" ht="16.5" thickBot="1">
      <c r="A425" s="238" t="s">
        <v>253</v>
      </c>
      <c r="B425" s="239"/>
      <c r="C425" s="239"/>
      <c r="D425" s="50">
        <f>SUM(D426)</f>
        <v>57000</v>
      </c>
      <c r="E425" s="50">
        <f>SUM(E426)</f>
        <v>56794.29</v>
      </c>
      <c r="F425" s="119">
        <f>E425/D425*100</f>
        <v>99.6391052631579</v>
      </c>
    </row>
    <row r="426" spans="1:6" s="15" customFormat="1" ht="17.25" customHeight="1" thickBot="1">
      <c r="A426" s="206" t="s">
        <v>254</v>
      </c>
      <c r="B426" s="235"/>
      <c r="C426" s="235"/>
      <c r="D426" s="65">
        <v>57000</v>
      </c>
      <c r="E426" s="65">
        <v>56794.29</v>
      </c>
      <c r="F426" s="119">
        <f>E426/D426*100</f>
        <v>99.6391052631579</v>
      </c>
    </row>
    <row r="427" spans="1:6" s="15" customFormat="1" ht="17.25" customHeight="1">
      <c r="A427" s="64"/>
      <c r="B427" s="31"/>
      <c r="C427" s="31"/>
      <c r="D427" s="19"/>
      <c r="E427" s="19"/>
      <c r="F427" s="121"/>
    </row>
    <row r="428" spans="1:6" s="15" customFormat="1" ht="17.25" customHeight="1">
      <c r="A428" s="64"/>
      <c r="B428" s="31"/>
      <c r="C428" s="31"/>
      <c r="D428" s="19"/>
      <c r="E428" s="19"/>
      <c r="F428" s="121"/>
    </row>
    <row r="429" spans="1:6" s="15" customFormat="1" ht="48" customHeight="1">
      <c r="A429" s="55" t="s">
        <v>384</v>
      </c>
      <c r="B429" s="231" t="s">
        <v>176</v>
      </c>
      <c r="C429" s="235"/>
      <c r="D429" s="15">
        <v>57000</v>
      </c>
      <c r="E429" s="15">
        <v>56794.29</v>
      </c>
      <c r="F429" s="109">
        <f>E429/D429*100</f>
        <v>99.6391052631579</v>
      </c>
    </row>
    <row r="430" spans="1:6" s="15" customFormat="1" ht="15.75">
      <c r="A430" s="55"/>
      <c r="C430" s="16"/>
      <c r="D430" s="17" t="s">
        <v>263</v>
      </c>
      <c r="E430" s="17" t="s">
        <v>264</v>
      </c>
      <c r="F430" s="106" t="s">
        <v>265</v>
      </c>
    </row>
    <row r="431" spans="1:6" s="15" customFormat="1" ht="15">
      <c r="A431" s="55"/>
      <c r="C431" s="16"/>
      <c r="F431" s="109"/>
    </row>
    <row r="432" spans="1:6" s="15" customFormat="1" ht="16.5" thickBot="1">
      <c r="A432" s="238" t="s">
        <v>399</v>
      </c>
      <c r="B432" s="239"/>
      <c r="C432" s="239"/>
      <c r="D432" s="133">
        <f>SUM(D435,D478)</f>
        <v>1744859.8</v>
      </c>
      <c r="E432" s="50">
        <f>SUM(E435,E478)</f>
        <v>1660632.91</v>
      </c>
      <c r="F432" s="119">
        <f>E432/D432*100</f>
        <v>95.1728562948152</v>
      </c>
    </row>
    <row r="433" spans="1:6" s="15" customFormat="1" ht="15.75">
      <c r="A433" s="66"/>
      <c r="B433" s="67"/>
      <c r="C433" s="67"/>
      <c r="D433" s="40"/>
      <c r="E433" s="40"/>
      <c r="F433" s="121"/>
    </row>
    <row r="434" spans="3:6" s="15" customFormat="1" ht="15">
      <c r="C434" s="16"/>
      <c r="F434" s="104"/>
    </row>
    <row r="435" spans="1:6" s="15" customFormat="1" ht="16.5" thickBot="1">
      <c r="A435" s="177" t="s">
        <v>400</v>
      </c>
      <c r="B435" s="178"/>
      <c r="C435" s="179"/>
      <c r="D435" s="134">
        <f>SUM(D437,D450,D474)</f>
        <v>1675872.8</v>
      </c>
      <c r="E435" s="65">
        <f>SUM(E437,E450,E474)</f>
        <v>1591645.91</v>
      </c>
      <c r="F435" s="122">
        <f>E435/D435*100</f>
        <v>94.97414779928405</v>
      </c>
    </row>
    <row r="436" spans="1:6" s="15" customFormat="1" ht="15.75">
      <c r="A436" s="8"/>
      <c r="B436" s="9"/>
      <c r="C436" s="10"/>
      <c r="D436" s="19"/>
      <c r="E436" s="19"/>
      <c r="F436" s="109"/>
    </row>
    <row r="437" spans="1:6" s="15" customFormat="1" ht="15.75">
      <c r="A437" s="51" t="s">
        <v>520</v>
      </c>
      <c r="C437" s="16"/>
      <c r="D437" s="53">
        <f>SUM(D438,D444,D445,D446)</f>
        <v>72740</v>
      </c>
      <c r="E437" s="53">
        <f>SUM(E438,E444,E445,E446,)</f>
        <v>72659.91</v>
      </c>
      <c r="F437" s="120">
        <f>E437/D437*100</f>
        <v>99.8898955182843</v>
      </c>
    </row>
    <row r="438" spans="1:6" s="15" customFormat="1" ht="15.75">
      <c r="A438" s="223" t="s">
        <v>401</v>
      </c>
      <c r="B438" s="230"/>
      <c r="C438" s="230"/>
      <c r="D438" s="15">
        <v>52100</v>
      </c>
      <c r="E438" s="15">
        <v>52094.29</v>
      </c>
      <c r="F438" s="109">
        <f>E438/D438*100</f>
        <v>99.98904030710173</v>
      </c>
    </row>
    <row r="439" spans="1:6" s="15" customFormat="1" ht="15.75">
      <c r="A439" s="55" t="s">
        <v>384</v>
      </c>
      <c r="B439" s="223" t="s">
        <v>229</v>
      </c>
      <c r="C439" s="223"/>
      <c r="F439" s="109"/>
    </row>
    <row r="440" spans="1:6" s="15" customFormat="1" ht="15.75">
      <c r="A440" s="55" t="s">
        <v>384</v>
      </c>
      <c r="B440" s="223" t="s">
        <v>230</v>
      </c>
      <c r="C440" s="223"/>
      <c r="F440" s="109"/>
    </row>
    <row r="441" spans="1:6" s="15" customFormat="1" ht="15.75">
      <c r="A441" s="55" t="s">
        <v>384</v>
      </c>
      <c r="B441" s="223" t="s">
        <v>231</v>
      </c>
      <c r="C441" s="223"/>
      <c r="F441" s="109"/>
    </row>
    <row r="442" spans="1:6" s="15" customFormat="1" ht="15.75">
      <c r="A442" s="55" t="s">
        <v>384</v>
      </c>
      <c r="B442" s="223" t="s">
        <v>232</v>
      </c>
      <c r="C442" s="223"/>
      <c r="F442" s="109"/>
    </row>
    <row r="443" spans="1:6" s="15" customFormat="1" ht="15.75">
      <c r="A443" s="55" t="s">
        <v>384</v>
      </c>
      <c r="B443" s="223" t="s">
        <v>233</v>
      </c>
      <c r="C443" s="223"/>
      <c r="F443" s="109"/>
    </row>
    <row r="444" spans="1:6" s="15" customFormat="1" ht="36" customHeight="1">
      <c r="A444" s="55" t="s">
        <v>384</v>
      </c>
      <c r="B444" s="231" t="s">
        <v>402</v>
      </c>
      <c r="C444" s="231"/>
      <c r="D444" s="15">
        <v>12810</v>
      </c>
      <c r="E444" s="15">
        <v>12807.58</v>
      </c>
      <c r="F444" s="109">
        <f>E444/D444*100</f>
        <v>99.98110850897736</v>
      </c>
    </row>
    <row r="445" spans="1:6" s="15" customFormat="1" ht="15.75">
      <c r="A445" s="55" t="s">
        <v>384</v>
      </c>
      <c r="B445" s="223" t="s">
        <v>44</v>
      </c>
      <c r="C445" s="224"/>
      <c r="D445" s="15">
        <v>6730</v>
      </c>
      <c r="E445" s="15">
        <v>6701.92</v>
      </c>
      <c r="F445" s="109">
        <f>E445/D445*100</f>
        <v>99.58276374442794</v>
      </c>
    </row>
    <row r="446" spans="1:6" s="15" customFormat="1" ht="15.75">
      <c r="A446" s="55" t="s">
        <v>384</v>
      </c>
      <c r="B446" s="52" t="s">
        <v>403</v>
      </c>
      <c r="C446" s="16"/>
      <c r="D446" s="15">
        <v>1100</v>
      </c>
      <c r="E446" s="15">
        <v>1056.12</v>
      </c>
      <c r="F446" s="109">
        <f>E446/D446*100</f>
        <v>96.01090909090908</v>
      </c>
    </row>
    <row r="447" spans="1:6" s="15" customFormat="1" ht="15.75">
      <c r="A447" s="55"/>
      <c r="B447" s="52"/>
      <c r="C447" s="16"/>
      <c r="F447" s="109"/>
    </row>
    <row r="448" spans="1:6" s="15" customFormat="1" ht="15.75">
      <c r="A448" s="55"/>
      <c r="B448" s="52"/>
      <c r="C448" s="16"/>
      <c r="F448" s="109"/>
    </row>
    <row r="449" spans="3:6" s="15" customFormat="1" ht="15">
      <c r="C449" s="16"/>
      <c r="F449" s="104"/>
    </row>
    <row r="450" spans="1:6" s="15" customFormat="1" ht="15.75">
      <c r="A450" s="51" t="s">
        <v>177</v>
      </c>
      <c r="C450" s="16"/>
      <c r="D450" s="135">
        <f>SUM(D452:D473)</f>
        <v>1595732.8</v>
      </c>
      <c r="E450" s="53">
        <f>SUM(E452:E473)</f>
        <v>1511586</v>
      </c>
      <c r="F450" s="120">
        <f>E450/D450*100</f>
        <v>94.72676127231325</v>
      </c>
    </row>
    <row r="451" spans="1:6" s="15" customFormat="1" ht="15.75">
      <c r="A451" s="51"/>
      <c r="C451" s="16"/>
      <c r="D451" s="19"/>
      <c r="E451" s="19"/>
      <c r="F451" s="109"/>
    </row>
    <row r="452" spans="1:6" s="15" customFormat="1" ht="15.75">
      <c r="A452" s="55" t="s">
        <v>384</v>
      </c>
      <c r="B452" s="223" t="s">
        <v>255</v>
      </c>
      <c r="C452" s="230"/>
      <c r="D452" s="15">
        <v>882335</v>
      </c>
      <c r="E452" s="15">
        <v>828286.53</v>
      </c>
      <c r="F452" s="109">
        <f aca="true" t="shared" si="2" ref="F452:F457">E452/D452*100</f>
        <v>93.87438217910432</v>
      </c>
    </row>
    <row r="453" spans="1:6" s="15" customFormat="1" ht="15.75">
      <c r="A453" s="55" t="s">
        <v>384</v>
      </c>
      <c r="B453" s="223" t="s">
        <v>256</v>
      </c>
      <c r="C453" s="223"/>
      <c r="D453" s="15">
        <v>197025</v>
      </c>
      <c r="E453" s="15">
        <v>180516.6</v>
      </c>
      <c r="F453" s="109">
        <f t="shared" si="2"/>
        <v>91.62116482679863</v>
      </c>
    </row>
    <row r="454" spans="1:6" s="15" customFormat="1" ht="18.75" customHeight="1">
      <c r="A454" s="55" t="s">
        <v>384</v>
      </c>
      <c r="B454" s="231" t="s">
        <v>404</v>
      </c>
      <c r="C454" s="231"/>
      <c r="D454" s="15">
        <v>73430</v>
      </c>
      <c r="E454" s="15">
        <v>73358.95</v>
      </c>
      <c r="F454" s="109">
        <f t="shared" si="2"/>
        <v>99.90324118207816</v>
      </c>
    </row>
    <row r="455" spans="1:6" s="15" customFormat="1" ht="33" customHeight="1">
      <c r="A455" s="55" t="s">
        <v>384</v>
      </c>
      <c r="B455" s="231" t="s">
        <v>0</v>
      </c>
      <c r="C455" s="231"/>
      <c r="D455" s="15">
        <v>188600</v>
      </c>
      <c r="E455" s="15">
        <v>182829.49</v>
      </c>
      <c r="F455" s="109">
        <f t="shared" si="2"/>
        <v>96.94034464475078</v>
      </c>
    </row>
    <row r="456" spans="1:6" s="15" customFormat="1" ht="22.5" customHeight="1">
      <c r="A456" s="55" t="s">
        <v>384</v>
      </c>
      <c r="B456" s="231" t="s">
        <v>257</v>
      </c>
      <c r="C456" s="231"/>
      <c r="D456" s="15">
        <v>1000</v>
      </c>
      <c r="E456" s="15">
        <v>546</v>
      </c>
      <c r="F456" s="109">
        <f t="shared" si="2"/>
        <v>54.6</v>
      </c>
    </row>
    <row r="457" spans="1:6" s="15" customFormat="1" ht="33.75" customHeight="1">
      <c r="A457" s="55" t="s">
        <v>384</v>
      </c>
      <c r="B457" s="231" t="s">
        <v>405</v>
      </c>
      <c r="C457" s="231"/>
      <c r="D457" s="15">
        <v>18730</v>
      </c>
      <c r="E457" s="15">
        <v>18724</v>
      </c>
      <c r="F457" s="109">
        <f t="shared" si="2"/>
        <v>99.9679658302189</v>
      </c>
    </row>
    <row r="458" spans="1:6" s="15" customFormat="1" ht="15">
      <c r="A458" s="55"/>
      <c r="C458" s="16"/>
      <c r="F458" s="104"/>
    </row>
    <row r="459" spans="1:6" s="15" customFormat="1" ht="15.75">
      <c r="A459" s="262" t="s">
        <v>406</v>
      </c>
      <c r="B459" s="263"/>
      <c r="C459" s="263"/>
      <c r="F459" s="104"/>
    </row>
    <row r="460" spans="1:6" s="19" customFormat="1" ht="15.75">
      <c r="A460" s="68"/>
      <c r="B460" s="69"/>
      <c r="C460" s="69"/>
      <c r="F460" s="109"/>
    </row>
    <row r="461" spans="1:6" s="15" customFormat="1" ht="15.75">
      <c r="A461" s="55" t="s">
        <v>384</v>
      </c>
      <c r="B461" s="262" t="s">
        <v>407</v>
      </c>
      <c r="C461" s="263"/>
      <c r="D461" s="15">
        <v>1000</v>
      </c>
      <c r="E461" s="15">
        <v>972.98</v>
      </c>
      <c r="F461" s="109">
        <f>E461/D461*100</f>
        <v>97.298</v>
      </c>
    </row>
    <row r="462" spans="1:6" s="15" customFormat="1" ht="54.75" customHeight="1">
      <c r="A462" s="55" t="s">
        <v>384</v>
      </c>
      <c r="B462" s="231" t="s">
        <v>408</v>
      </c>
      <c r="C462" s="235"/>
      <c r="D462" s="15">
        <v>57834.8</v>
      </c>
      <c r="E462" s="15">
        <v>54647.93</v>
      </c>
      <c r="F462" s="109">
        <f>E462/D462*100</f>
        <v>94.48970170208939</v>
      </c>
    </row>
    <row r="463" spans="1:6" s="15" customFormat="1" ht="15.75">
      <c r="A463" s="55" t="s">
        <v>384</v>
      </c>
      <c r="B463" s="223" t="s">
        <v>409</v>
      </c>
      <c r="C463" s="230"/>
      <c r="D463" s="15">
        <v>14300</v>
      </c>
      <c r="E463" s="15">
        <v>14292.21</v>
      </c>
      <c r="F463" s="109">
        <f aca="true" t="shared" si="3" ref="F463:F475">E463/D463*100</f>
        <v>99.94552447552448</v>
      </c>
    </row>
    <row r="464" spans="1:6" s="15" customFormat="1" ht="30.75" customHeight="1">
      <c r="A464" s="55" t="s">
        <v>384</v>
      </c>
      <c r="B464" s="231" t="s">
        <v>258</v>
      </c>
      <c r="C464" s="235"/>
      <c r="D464" s="15">
        <v>6000</v>
      </c>
      <c r="E464" s="15">
        <v>5396.98</v>
      </c>
      <c r="F464" s="109">
        <f t="shared" si="3"/>
        <v>89.94966666666666</v>
      </c>
    </row>
    <row r="465" spans="1:6" s="15" customFormat="1" ht="15.75">
      <c r="A465" s="55" t="s">
        <v>384</v>
      </c>
      <c r="B465" s="223" t="s">
        <v>410</v>
      </c>
      <c r="C465" s="230"/>
      <c r="D465" s="15">
        <v>800</v>
      </c>
      <c r="E465" s="15">
        <v>720</v>
      </c>
      <c r="F465" s="109">
        <f t="shared" si="3"/>
        <v>90</v>
      </c>
    </row>
    <row r="466" spans="1:6" s="15" customFormat="1" ht="35.25" customHeight="1">
      <c r="A466" s="55" t="s">
        <v>384</v>
      </c>
      <c r="B466" s="231" t="s">
        <v>259</v>
      </c>
      <c r="C466" s="235"/>
      <c r="D466" s="15">
        <v>99978</v>
      </c>
      <c r="E466" s="15">
        <v>96630.58</v>
      </c>
      <c r="F466" s="109">
        <f t="shared" si="3"/>
        <v>96.65184340554922</v>
      </c>
    </row>
    <row r="467" spans="1:6" s="15" customFormat="1" ht="21" customHeight="1">
      <c r="A467" s="55" t="s">
        <v>384</v>
      </c>
      <c r="B467" s="231" t="s">
        <v>6</v>
      </c>
      <c r="C467" s="188"/>
      <c r="D467" s="15">
        <v>2200</v>
      </c>
      <c r="E467" s="15">
        <v>2196</v>
      </c>
      <c r="F467" s="109">
        <f t="shared" si="3"/>
        <v>99.81818181818181</v>
      </c>
    </row>
    <row r="468" spans="1:6" s="15" customFormat="1" ht="39" customHeight="1">
      <c r="A468" s="55" t="s">
        <v>384</v>
      </c>
      <c r="B468" s="231" t="s">
        <v>411</v>
      </c>
      <c r="C468" s="235"/>
      <c r="D468" s="15">
        <v>12300</v>
      </c>
      <c r="E468" s="15">
        <v>12271.75</v>
      </c>
      <c r="F468" s="109">
        <f t="shared" si="3"/>
        <v>99.77032520325203</v>
      </c>
    </row>
    <row r="469" spans="1:6" s="15" customFormat="1" ht="20.25" customHeight="1">
      <c r="A469" s="55"/>
      <c r="B469" s="54"/>
      <c r="C469" s="31"/>
      <c r="D469" s="17" t="s">
        <v>263</v>
      </c>
      <c r="E469" s="17" t="s">
        <v>264</v>
      </c>
      <c r="F469" s="106" t="s">
        <v>265</v>
      </c>
    </row>
    <row r="470" spans="1:6" s="15" customFormat="1" ht="36.75" customHeight="1">
      <c r="A470" s="55" t="s">
        <v>384</v>
      </c>
      <c r="B470" s="231" t="s">
        <v>412</v>
      </c>
      <c r="C470" s="235"/>
      <c r="D470" s="15">
        <v>4200</v>
      </c>
      <c r="E470" s="15">
        <v>4196</v>
      </c>
      <c r="F470" s="104">
        <f t="shared" si="3"/>
        <v>99.90476190476191</v>
      </c>
    </row>
    <row r="471" spans="1:6" s="15" customFormat="1" ht="30.75" customHeight="1">
      <c r="A471" s="55" t="s">
        <v>384</v>
      </c>
      <c r="B471" s="231" t="s">
        <v>69</v>
      </c>
      <c r="C471" s="235"/>
      <c r="D471" s="15">
        <v>30000</v>
      </c>
      <c r="E471" s="15">
        <v>30000</v>
      </c>
      <c r="F471" s="107">
        <f>E471/D471*100</f>
        <v>100</v>
      </c>
    </row>
    <row r="472" spans="1:6" s="15" customFormat="1" ht="24" customHeight="1">
      <c r="A472" s="55" t="s">
        <v>384</v>
      </c>
      <c r="B472" s="231" t="s">
        <v>234</v>
      </c>
      <c r="C472" s="235"/>
      <c r="D472" s="15">
        <v>6000</v>
      </c>
      <c r="E472" s="15">
        <v>6000</v>
      </c>
      <c r="F472" s="107">
        <f>E472/D472*100</f>
        <v>100</v>
      </c>
    </row>
    <row r="473" spans="1:6" s="15" customFormat="1" ht="15.75">
      <c r="A473" s="55"/>
      <c r="B473" s="223"/>
      <c r="C473" s="230"/>
      <c r="F473" s="104"/>
    </row>
    <row r="474" spans="1:6" s="15" customFormat="1" ht="15.75">
      <c r="A474" s="51" t="s">
        <v>521</v>
      </c>
      <c r="C474" s="16"/>
      <c r="D474" s="53">
        <v>7400</v>
      </c>
      <c r="E474" s="53">
        <v>7400</v>
      </c>
      <c r="F474" s="120">
        <f t="shared" si="3"/>
        <v>100</v>
      </c>
    </row>
    <row r="475" spans="1:6" s="15" customFormat="1" ht="46.5" customHeight="1">
      <c r="A475" s="55" t="s">
        <v>384</v>
      </c>
      <c r="B475" s="231" t="s">
        <v>413</v>
      </c>
      <c r="C475" s="235"/>
      <c r="D475" s="15">
        <v>7400</v>
      </c>
      <c r="E475" s="15">
        <v>7400</v>
      </c>
      <c r="F475" s="104">
        <f t="shared" si="3"/>
        <v>100</v>
      </c>
    </row>
    <row r="476" spans="1:6" s="15" customFormat="1" ht="46.5" customHeight="1">
      <c r="A476" s="55"/>
      <c r="B476" s="54"/>
      <c r="C476" s="31"/>
      <c r="F476" s="104"/>
    </row>
    <row r="477" spans="3:6" s="15" customFormat="1" ht="15">
      <c r="C477" s="16"/>
      <c r="F477" s="104"/>
    </row>
    <row r="478" spans="1:6" s="15" customFormat="1" ht="16.5" thickBot="1">
      <c r="A478" s="70" t="s">
        <v>414</v>
      </c>
      <c r="B478" s="65"/>
      <c r="C478" s="71"/>
      <c r="D478" s="50">
        <f>D480</f>
        <v>68987</v>
      </c>
      <c r="E478" s="50">
        <f>E480</f>
        <v>68987</v>
      </c>
      <c r="F478" s="119">
        <f>E478/D478*100</f>
        <v>100</v>
      </c>
    </row>
    <row r="479" s="15" customFormat="1" ht="15">
      <c r="F479" s="104"/>
    </row>
    <row r="480" spans="1:6" s="15" customFormat="1" ht="37.5" customHeight="1">
      <c r="A480" s="206" t="s">
        <v>522</v>
      </c>
      <c r="B480" s="235"/>
      <c r="C480" s="235"/>
      <c r="D480" s="53">
        <f>SUM(D481:D487)</f>
        <v>68987</v>
      </c>
      <c r="E480" s="53">
        <f>SUM(E481:E487)</f>
        <v>68987</v>
      </c>
      <c r="F480" s="120">
        <f aca="true" t="shared" si="4" ref="F480:F488">E480/D480*100</f>
        <v>100</v>
      </c>
    </row>
    <row r="481" spans="1:6" s="15" customFormat="1" ht="15.75">
      <c r="A481" s="55" t="s">
        <v>384</v>
      </c>
      <c r="B481" s="52" t="s">
        <v>415</v>
      </c>
      <c r="C481" s="16"/>
      <c r="D481" s="15">
        <v>57230</v>
      </c>
      <c r="E481" s="15">
        <v>57230</v>
      </c>
      <c r="F481" s="109">
        <f t="shared" si="4"/>
        <v>100</v>
      </c>
    </row>
    <row r="482" spans="1:6" s="15" customFormat="1" ht="15.75">
      <c r="A482" s="55" t="s">
        <v>384</v>
      </c>
      <c r="B482" s="52" t="s">
        <v>416</v>
      </c>
      <c r="C482" s="16"/>
      <c r="D482" s="15">
        <v>11259</v>
      </c>
      <c r="E482" s="15">
        <v>11259</v>
      </c>
      <c r="F482" s="109">
        <f t="shared" si="4"/>
        <v>100</v>
      </c>
    </row>
    <row r="483" spans="1:6" s="15" customFormat="1" ht="15.75">
      <c r="A483" s="55" t="s">
        <v>384</v>
      </c>
      <c r="B483" s="52" t="s">
        <v>417</v>
      </c>
      <c r="C483" s="16"/>
      <c r="D483" s="15">
        <v>140</v>
      </c>
      <c r="E483" s="15">
        <v>140</v>
      </c>
      <c r="F483" s="109">
        <f t="shared" si="4"/>
        <v>100</v>
      </c>
    </row>
    <row r="484" spans="1:6" s="15" customFormat="1" ht="15.75">
      <c r="A484" s="55" t="s">
        <v>384</v>
      </c>
      <c r="B484" s="52" t="s">
        <v>418</v>
      </c>
      <c r="C484" s="16"/>
      <c r="D484" s="15">
        <v>358</v>
      </c>
      <c r="E484" s="15">
        <v>358</v>
      </c>
      <c r="F484" s="109">
        <f t="shared" si="4"/>
        <v>100</v>
      </c>
    </row>
    <row r="485" spans="1:6" s="15" customFormat="1" ht="15.75">
      <c r="A485" s="55"/>
      <c r="B485" s="52"/>
      <c r="C485" s="16"/>
      <c r="F485" s="109"/>
    </row>
    <row r="486" spans="1:6" s="15" customFormat="1" ht="15.75">
      <c r="A486" s="55"/>
      <c r="B486" s="52"/>
      <c r="C486" s="16"/>
      <c r="F486" s="109"/>
    </row>
    <row r="487" spans="1:6" s="15" customFormat="1" ht="15">
      <c r="A487" s="55"/>
      <c r="B487" s="240"/>
      <c r="C487" s="230"/>
      <c r="F487" s="104"/>
    </row>
    <row r="488" spans="1:6" s="15" customFormat="1" ht="19.5" customHeight="1" thickBot="1">
      <c r="A488" s="180" t="s">
        <v>419</v>
      </c>
      <c r="B488" s="260"/>
      <c r="C488" s="260"/>
      <c r="D488" s="50">
        <f>SUM(D492,D498,D503)</f>
        <v>24843</v>
      </c>
      <c r="E488" s="50">
        <f>SUM(E492,E498,E503)</f>
        <v>15005</v>
      </c>
      <c r="F488" s="119">
        <f t="shared" si="4"/>
        <v>60.3993076520549</v>
      </c>
    </row>
    <row r="489" spans="1:6" s="15" customFormat="1" ht="19.5" customHeight="1">
      <c r="A489" s="73"/>
      <c r="B489" s="74"/>
      <c r="C489" s="74"/>
      <c r="D489" s="40"/>
      <c r="E489" s="40"/>
      <c r="F489" s="121"/>
    </row>
    <row r="490" spans="1:6" s="15" customFormat="1" ht="19.5" customHeight="1">
      <c r="A490" s="75" t="s">
        <v>414</v>
      </c>
      <c r="B490" s="19"/>
      <c r="C490" s="39"/>
      <c r="D490" s="40"/>
      <c r="E490" s="40"/>
      <c r="F490" s="121"/>
    </row>
    <row r="491" spans="1:6" s="15" customFormat="1" ht="15">
      <c r="A491" s="19"/>
      <c r="B491" s="19"/>
      <c r="C491" s="39"/>
      <c r="F491" s="104"/>
    </row>
    <row r="492" spans="1:6" s="15" customFormat="1" ht="15.75">
      <c r="A492" s="51" t="s">
        <v>523</v>
      </c>
      <c r="C492" s="16"/>
      <c r="D492" s="53">
        <f>SUM(D494:D497)</f>
        <v>1020</v>
      </c>
      <c r="E492" s="53">
        <f>SUM(E494:E497)</f>
        <v>1020</v>
      </c>
      <c r="F492" s="120">
        <f>E492/D492*100</f>
        <v>100</v>
      </c>
    </row>
    <row r="493" s="15" customFormat="1" ht="15">
      <c r="F493" s="104"/>
    </row>
    <row r="494" spans="1:6" s="15" customFormat="1" ht="18.75" customHeight="1">
      <c r="A494" s="55" t="s">
        <v>384</v>
      </c>
      <c r="B494" s="231" t="s">
        <v>260</v>
      </c>
      <c r="C494" s="235"/>
      <c r="D494" s="15">
        <v>426</v>
      </c>
      <c r="E494" s="15">
        <v>426</v>
      </c>
      <c r="F494" s="109">
        <f>E494/D494*100</f>
        <v>100</v>
      </c>
    </row>
    <row r="495" spans="1:6" s="15" customFormat="1" ht="15.75">
      <c r="A495" s="55" t="s">
        <v>384</v>
      </c>
      <c r="B495" s="52" t="s">
        <v>420</v>
      </c>
      <c r="C495" s="16"/>
      <c r="D495" s="15">
        <v>73</v>
      </c>
      <c r="E495" s="15">
        <v>73.23</v>
      </c>
      <c r="F495" s="109">
        <f>E495/D495*100</f>
        <v>100.31506849315068</v>
      </c>
    </row>
    <row r="496" spans="1:6" s="15" customFormat="1" ht="15.75">
      <c r="A496" s="55" t="s">
        <v>384</v>
      </c>
      <c r="B496" s="52" t="s">
        <v>421</v>
      </c>
      <c r="C496" s="16"/>
      <c r="D496" s="15">
        <v>521</v>
      </c>
      <c r="E496" s="15">
        <v>520.77</v>
      </c>
      <c r="F496" s="109">
        <f>E496/D496*100</f>
        <v>99.95585412667945</v>
      </c>
    </row>
    <row r="497" spans="3:6" s="15" customFormat="1" ht="15">
      <c r="C497" s="16"/>
      <c r="F497" s="104"/>
    </row>
    <row r="498" spans="1:6" s="15" customFormat="1" ht="15.75">
      <c r="A498" s="195" t="s">
        <v>235</v>
      </c>
      <c r="B498" s="224"/>
      <c r="C498" s="224"/>
      <c r="D498" s="53">
        <f>SUM(D500:D501)</f>
        <v>23823</v>
      </c>
      <c r="E498" s="53">
        <f>SUM(E500:E501)</f>
        <v>13985</v>
      </c>
      <c r="F498" s="107">
        <f>E498/D498*100</f>
        <v>58.703773664106116</v>
      </c>
    </row>
    <row r="499" spans="3:6" s="15" customFormat="1" ht="15">
      <c r="C499" s="16"/>
      <c r="F499" s="104"/>
    </row>
    <row r="500" spans="1:6" s="15" customFormat="1" ht="15.75">
      <c r="A500" s="55" t="s">
        <v>384</v>
      </c>
      <c r="B500" s="52" t="s">
        <v>21</v>
      </c>
      <c r="C500" s="16"/>
      <c r="D500" s="15">
        <v>13820</v>
      </c>
      <c r="E500" s="15">
        <v>6710</v>
      </c>
      <c r="F500" s="109">
        <f>E500/D500*100</f>
        <v>48.552821997105646</v>
      </c>
    </row>
    <row r="501" spans="1:6" s="15" customFormat="1" ht="15.75">
      <c r="A501" s="55" t="s">
        <v>384</v>
      </c>
      <c r="B501" s="231" t="s">
        <v>22</v>
      </c>
      <c r="C501" s="235"/>
      <c r="D501" s="15">
        <v>10003</v>
      </c>
      <c r="E501" s="15">
        <v>7275</v>
      </c>
      <c r="F501" s="109">
        <f>E501/D501*100</f>
        <v>72.72818154553634</v>
      </c>
    </row>
    <row r="502" spans="1:6" s="15" customFormat="1" ht="15.75">
      <c r="A502" s="55"/>
      <c r="B502" s="54"/>
      <c r="C502" s="31"/>
      <c r="F502" s="109"/>
    </row>
    <row r="503" spans="1:6" s="15" customFormat="1" ht="15.75">
      <c r="A503" s="195"/>
      <c r="B503" s="224"/>
      <c r="C503" s="224"/>
      <c r="D503" s="19"/>
      <c r="E503" s="19"/>
      <c r="F503" s="109"/>
    </row>
    <row r="504" spans="1:6" s="15" customFormat="1" ht="15.75">
      <c r="A504" s="55"/>
      <c r="B504" s="223"/>
      <c r="C504" s="224"/>
      <c r="F504" s="109"/>
    </row>
    <row r="505" spans="1:6" s="15" customFormat="1" ht="15.75">
      <c r="A505" s="55"/>
      <c r="B505" s="52"/>
      <c r="C505" s="16"/>
      <c r="F505" s="109"/>
    </row>
    <row r="506" spans="1:6" s="15" customFormat="1" ht="15.75">
      <c r="A506" s="55"/>
      <c r="B506" s="231"/>
      <c r="C506" s="235"/>
      <c r="F506" s="109"/>
    </row>
    <row r="507" spans="1:6" s="15" customFormat="1" ht="15.75">
      <c r="A507" s="55"/>
      <c r="B507" s="52"/>
      <c r="C507" s="16"/>
      <c r="F507" s="109"/>
    </row>
    <row r="508" spans="1:6" s="15" customFormat="1" ht="15.75">
      <c r="A508" s="55"/>
      <c r="B508" s="52"/>
      <c r="C508" s="16"/>
      <c r="F508" s="109"/>
    </row>
    <row r="509" spans="1:6" s="15" customFormat="1" ht="15.75">
      <c r="A509" s="55"/>
      <c r="B509" s="52"/>
      <c r="C509" s="16"/>
      <c r="D509" s="17" t="s">
        <v>263</v>
      </c>
      <c r="E509" s="17" t="s">
        <v>264</v>
      </c>
      <c r="F509" s="106" t="s">
        <v>265</v>
      </c>
    </row>
    <row r="510" spans="1:6" s="15" customFormat="1" ht="16.5" thickBot="1">
      <c r="A510" s="70" t="s">
        <v>422</v>
      </c>
      <c r="B510" s="76"/>
      <c r="C510" s="77"/>
      <c r="D510" s="65">
        <f>SUM(D512,D543,D549)</f>
        <v>309630</v>
      </c>
      <c r="E510" s="65">
        <f>SUM(E512,E543,E549)</f>
        <v>178947.59</v>
      </c>
      <c r="F510" s="119">
        <f>E510/D510*100</f>
        <v>57.79400897845816</v>
      </c>
    </row>
    <row r="511" spans="3:6" s="15" customFormat="1" ht="15">
      <c r="C511" s="16"/>
      <c r="F511" s="104"/>
    </row>
    <row r="512" spans="1:6" s="15" customFormat="1" ht="15.75">
      <c r="A512" s="51" t="s">
        <v>524</v>
      </c>
      <c r="C512" s="16"/>
      <c r="D512" s="53">
        <f>SUM(D514,D515,D516,D517,D518,D523,D524)</f>
        <v>308880</v>
      </c>
      <c r="E512" s="53">
        <f>SUM(E514:E524)</f>
        <v>178197.59</v>
      </c>
      <c r="F512" s="120">
        <f>E512/D512*100</f>
        <v>57.69152745402746</v>
      </c>
    </row>
    <row r="513" spans="1:6" s="15" customFormat="1" ht="15">
      <c r="A513" s="55"/>
      <c r="C513" s="16"/>
      <c r="F513" s="104"/>
    </row>
    <row r="514" spans="1:6" s="15" customFormat="1" ht="15.75">
      <c r="A514" s="55" t="s">
        <v>384</v>
      </c>
      <c r="B514" s="52" t="s">
        <v>423</v>
      </c>
      <c r="C514" s="16"/>
      <c r="D514" s="15">
        <v>100</v>
      </c>
      <c r="E514" s="15">
        <v>38.77</v>
      </c>
      <c r="F514" s="109">
        <f aca="true" t="shared" si="5" ref="F514:F523">E514/D514*100</f>
        <v>38.77</v>
      </c>
    </row>
    <row r="515" spans="1:6" s="15" customFormat="1" ht="45.75" customHeight="1">
      <c r="A515" s="55" t="s">
        <v>384</v>
      </c>
      <c r="B515" s="231" t="s">
        <v>178</v>
      </c>
      <c r="C515" s="235"/>
      <c r="D515" s="15">
        <v>26600</v>
      </c>
      <c r="E515" s="15">
        <v>26512</v>
      </c>
      <c r="F515" s="109">
        <f t="shared" si="5"/>
        <v>99.66917293233082</v>
      </c>
    </row>
    <row r="516" spans="1:6" s="15" customFormat="1" ht="15.75">
      <c r="A516" s="55" t="s">
        <v>384</v>
      </c>
      <c r="B516" s="52" t="s">
        <v>261</v>
      </c>
      <c r="C516" s="16"/>
      <c r="D516" s="15">
        <v>24550</v>
      </c>
      <c r="E516" s="15">
        <v>24550</v>
      </c>
      <c r="F516" s="109">
        <f t="shared" si="5"/>
        <v>100</v>
      </c>
    </row>
    <row r="517" spans="1:6" s="15" customFormat="1" ht="33" customHeight="1">
      <c r="A517" s="55" t="s">
        <v>384</v>
      </c>
      <c r="B517" s="231" t="s">
        <v>149</v>
      </c>
      <c r="C517" s="235"/>
      <c r="D517" s="56">
        <v>9116</v>
      </c>
      <c r="E517" s="56">
        <v>8960.51</v>
      </c>
      <c r="F517" s="104">
        <v>99.5</v>
      </c>
    </row>
    <row r="518" spans="1:6" s="15" customFormat="1" ht="66" customHeight="1">
      <c r="A518" s="55" t="s">
        <v>384</v>
      </c>
      <c r="B518" s="231" t="s">
        <v>84</v>
      </c>
      <c r="C518" s="235"/>
      <c r="D518" s="15">
        <v>56114</v>
      </c>
      <c r="E518" s="15">
        <v>55745.77</v>
      </c>
      <c r="F518" s="104">
        <f t="shared" si="5"/>
        <v>99.3437823003172</v>
      </c>
    </row>
    <row r="519" spans="1:6" s="15" customFormat="1" ht="15.75" customHeight="1">
      <c r="A519" s="78"/>
      <c r="B519" s="237" t="s">
        <v>108</v>
      </c>
      <c r="C519" s="237"/>
      <c r="F519" s="104"/>
    </row>
    <row r="520" spans="1:6" s="15" customFormat="1" ht="15" customHeight="1">
      <c r="A520" s="78"/>
      <c r="B520" s="237" t="s">
        <v>109</v>
      </c>
      <c r="C520" s="237"/>
      <c r="F520" s="104"/>
    </row>
    <row r="521" spans="1:6" s="15" customFormat="1" ht="15" customHeight="1">
      <c r="A521" s="78"/>
      <c r="B521" s="237" t="s">
        <v>150</v>
      </c>
      <c r="C521" s="237"/>
      <c r="F521" s="104"/>
    </row>
    <row r="522" spans="1:6" s="15" customFormat="1" ht="15" customHeight="1">
      <c r="A522" s="78"/>
      <c r="B522" s="237" t="s">
        <v>151</v>
      </c>
      <c r="C522" s="237"/>
      <c r="F522" s="104"/>
    </row>
    <row r="523" spans="1:6" s="15" customFormat="1" ht="12.75" customHeight="1">
      <c r="A523" s="55" t="s">
        <v>384</v>
      </c>
      <c r="B523" s="237" t="s">
        <v>70</v>
      </c>
      <c r="C523" s="237"/>
      <c r="D523" s="15">
        <v>130000</v>
      </c>
      <c r="E523" s="15">
        <v>0</v>
      </c>
      <c r="F523" s="109">
        <f t="shared" si="5"/>
        <v>0</v>
      </c>
    </row>
    <row r="524" spans="1:6" s="15" customFormat="1" ht="15.75" customHeight="1">
      <c r="A524" s="55" t="s">
        <v>384</v>
      </c>
      <c r="B524" s="258" t="s">
        <v>171</v>
      </c>
      <c r="C524" s="259"/>
      <c r="D524" s="53">
        <v>62400</v>
      </c>
      <c r="E524" s="53">
        <v>62390.54</v>
      </c>
      <c r="F524" s="104"/>
    </row>
    <row r="525" spans="1:6" s="15" customFormat="1" ht="15.75">
      <c r="A525" s="55"/>
      <c r="B525" s="52" t="s">
        <v>424</v>
      </c>
      <c r="C525" s="16"/>
      <c r="F525" s="104"/>
    </row>
    <row r="526" spans="3:6" s="15" customFormat="1" ht="15.75">
      <c r="C526" s="79" t="s">
        <v>551</v>
      </c>
      <c r="D526" s="80"/>
      <c r="E526" s="80">
        <v>4000</v>
      </c>
      <c r="F526" s="104"/>
    </row>
    <row r="527" spans="3:6" s="15" customFormat="1" ht="15.75">
      <c r="C527" s="79" t="s">
        <v>552</v>
      </c>
      <c r="D527" s="80"/>
      <c r="E527" s="80">
        <v>4500.15</v>
      </c>
      <c r="F527" s="104"/>
    </row>
    <row r="528" spans="3:6" s="15" customFormat="1" ht="15.75">
      <c r="C528" s="79" t="s">
        <v>553</v>
      </c>
      <c r="D528" s="80"/>
      <c r="E528" s="80">
        <v>6243.23</v>
      </c>
      <c r="F528" s="104"/>
    </row>
    <row r="529" spans="3:6" s="15" customFormat="1" ht="15.75">
      <c r="C529" s="79" t="s">
        <v>554</v>
      </c>
      <c r="D529" s="81"/>
      <c r="E529" s="80">
        <v>5444</v>
      </c>
      <c r="F529" s="104"/>
    </row>
    <row r="530" spans="3:6" s="15" customFormat="1" ht="15.75">
      <c r="C530" s="79" t="s">
        <v>555</v>
      </c>
      <c r="D530" s="80"/>
      <c r="E530" s="80">
        <v>3126.04</v>
      </c>
      <c r="F530" s="104"/>
    </row>
    <row r="531" spans="3:6" s="15" customFormat="1" ht="15.75">
      <c r="C531" s="79" t="s">
        <v>556</v>
      </c>
      <c r="D531" s="80"/>
      <c r="E531" s="80">
        <v>2007.97</v>
      </c>
      <c r="F531" s="104"/>
    </row>
    <row r="532" spans="3:6" s="15" customFormat="1" ht="15.75">
      <c r="C532" s="79" t="s">
        <v>557</v>
      </c>
      <c r="D532" s="80"/>
      <c r="E532" s="80">
        <v>3034.22</v>
      </c>
      <c r="F532" s="104"/>
    </row>
    <row r="533" spans="3:6" s="15" customFormat="1" ht="15.75">
      <c r="C533" s="79" t="s">
        <v>559</v>
      </c>
      <c r="D533" s="80"/>
      <c r="E533" s="80">
        <v>3029.47</v>
      </c>
      <c r="F533" s="104"/>
    </row>
    <row r="534" spans="3:6" s="15" customFormat="1" ht="15.75">
      <c r="C534" s="79" t="s">
        <v>558</v>
      </c>
      <c r="D534" s="80"/>
      <c r="E534" s="80">
        <v>3066.24</v>
      </c>
      <c r="F534" s="104"/>
    </row>
    <row r="535" spans="3:6" s="15" customFormat="1" ht="15.75">
      <c r="C535" s="79" t="s">
        <v>38</v>
      </c>
      <c r="D535" s="80"/>
      <c r="E535" s="80">
        <v>4000</v>
      </c>
      <c r="F535" s="104"/>
    </row>
    <row r="536" spans="3:6" s="15" customFormat="1" ht="15.75">
      <c r="C536" s="79" t="s">
        <v>236</v>
      </c>
      <c r="D536" s="80"/>
      <c r="E536" s="80">
        <v>2999.78</v>
      </c>
      <c r="F536" s="104"/>
    </row>
    <row r="537" spans="3:6" s="15" customFormat="1" ht="15.75">
      <c r="C537" s="79" t="s">
        <v>237</v>
      </c>
      <c r="D537" s="80"/>
      <c r="E537" s="80">
        <v>3014.56</v>
      </c>
      <c r="F537" s="104"/>
    </row>
    <row r="538" spans="3:6" s="15" customFormat="1" ht="15.75">
      <c r="C538" s="79" t="s">
        <v>238</v>
      </c>
      <c r="D538" s="80"/>
      <c r="E538" s="80">
        <v>3142.28</v>
      </c>
      <c r="F538" s="104"/>
    </row>
    <row r="539" spans="3:6" s="15" customFormat="1" ht="15">
      <c r="C539" s="82" t="s">
        <v>131</v>
      </c>
      <c r="D539" s="80"/>
      <c r="E539" s="15">
        <v>11981.51</v>
      </c>
      <c r="F539" s="104"/>
    </row>
    <row r="540" spans="3:6" s="15" customFormat="1" ht="15">
      <c r="C540" s="82" t="s">
        <v>142</v>
      </c>
      <c r="D540" s="80"/>
      <c r="E540" s="15">
        <v>2801.09</v>
      </c>
      <c r="F540" s="104"/>
    </row>
    <row r="541" spans="3:6" s="15" customFormat="1" ht="15">
      <c r="C541" s="82"/>
      <c r="D541" s="80"/>
      <c r="F541" s="104"/>
    </row>
    <row r="542" spans="3:6" s="15" customFormat="1" ht="15">
      <c r="C542" s="82"/>
      <c r="F542" s="104"/>
    </row>
    <row r="543" spans="1:6" s="15" customFormat="1" ht="15.75">
      <c r="A543" s="51" t="s">
        <v>525</v>
      </c>
      <c r="C543" s="16"/>
      <c r="D543" s="53">
        <v>300</v>
      </c>
      <c r="E543" s="53">
        <v>300</v>
      </c>
      <c r="F543" s="120">
        <f>E543/D543*100</f>
        <v>100</v>
      </c>
    </row>
    <row r="544" spans="3:6" s="15" customFormat="1" ht="15">
      <c r="C544" s="16"/>
      <c r="F544" s="104"/>
    </row>
    <row r="545" spans="1:6" s="15" customFormat="1" ht="15.75">
      <c r="A545" s="55" t="s">
        <v>384</v>
      </c>
      <c r="B545" s="52" t="s">
        <v>425</v>
      </c>
      <c r="C545" s="16"/>
      <c r="D545" s="19">
        <v>300</v>
      </c>
      <c r="E545" s="19">
        <v>300</v>
      </c>
      <c r="F545" s="109">
        <f>E545/D545*100</f>
        <v>100</v>
      </c>
    </row>
    <row r="546" spans="1:6" s="15" customFormat="1" ht="15.75">
      <c r="A546" s="55"/>
      <c r="B546" s="52"/>
      <c r="C546" s="16"/>
      <c r="D546" s="19"/>
      <c r="E546" s="19"/>
      <c r="F546" s="109"/>
    </row>
    <row r="547" spans="3:6" s="15" customFormat="1" ht="15">
      <c r="C547" s="16"/>
      <c r="F547" s="104"/>
    </row>
    <row r="548" spans="1:6" s="15" customFormat="1" ht="15.75">
      <c r="A548" s="51" t="s">
        <v>414</v>
      </c>
      <c r="C548" s="16"/>
      <c r="F548" s="104"/>
    </row>
    <row r="549" spans="1:6" s="15" customFormat="1" ht="15.75">
      <c r="A549" s="51" t="s">
        <v>525</v>
      </c>
      <c r="C549" s="16"/>
      <c r="D549" s="53">
        <v>450</v>
      </c>
      <c r="E549" s="53">
        <v>450</v>
      </c>
      <c r="F549" s="120">
        <f>E549/D549*100</f>
        <v>100</v>
      </c>
    </row>
    <row r="550" spans="3:6" s="15" customFormat="1" ht="15">
      <c r="C550" s="16"/>
      <c r="F550" s="104"/>
    </row>
    <row r="551" spans="1:6" s="15" customFormat="1" ht="15.75">
      <c r="A551" s="55" t="s">
        <v>384</v>
      </c>
      <c r="B551" s="52" t="s">
        <v>172</v>
      </c>
      <c r="C551" s="16"/>
      <c r="D551" s="19">
        <v>450</v>
      </c>
      <c r="E551" s="19">
        <v>450</v>
      </c>
      <c r="F551" s="109">
        <f>E551/D551*100</f>
        <v>100</v>
      </c>
    </row>
    <row r="552" spans="1:6" s="15" customFormat="1" ht="15.75">
      <c r="A552" s="55"/>
      <c r="B552" s="52"/>
      <c r="C552" s="16"/>
      <c r="D552" s="19"/>
      <c r="E552" s="19"/>
      <c r="F552" s="109"/>
    </row>
    <row r="553" spans="1:6" s="15" customFormat="1" ht="15.75">
      <c r="A553" s="55"/>
      <c r="B553" s="52"/>
      <c r="C553" s="16"/>
      <c r="D553" s="17" t="s">
        <v>263</v>
      </c>
      <c r="E553" s="17" t="s">
        <v>264</v>
      </c>
      <c r="F553" s="106" t="s">
        <v>265</v>
      </c>
    </row>
    <row r="554" spans="1:6" s="15" customFormat="1" ht="36.75" customHeight="1" thickBot="1">
      <c r="A554" s="180" t="s">
        <v>526</v>
      </c>
      <c r="B554" s="264"/>
      <c r="C554" s="264"/>
      <c r="D554" s="50">
        <f>SUM(D556)</f>
        <v>48000</v>
      </c>
      <c r="E554" s="50">
        <f>SUM(E556)</f>
        <v>41645.130000000005</v>
      </c>
      <c r="F554" s="119">
        <f>E554/D554*100</f>
        <v>86.76068750000002</v>
      </c>
    </row>
    <row r="555" spans="3:6" s="15" customFormat="1" ht="15">
      <c r="C555" s="16"/>
      <c r="F555" s="104"/>
    </row>
    <row r="556" spans="1:6" s="15" customFormat="1" ht="37.5" customHeight="1">
      <c r="A556" s="206" t="s">
        <v>527</v>
      </c>
      <c r="B556" s="232"/>
      <c r="C556" s="232"/>
      <c r="D556" s="53">
        <f>SUM(D557:D561)</f>
        <v>48000</v>
      </c>
      <c r="E556" s="53">
        <f>SUM(E557:E561)</f>
        <v>41645.130000000005</v>
      </c>
      <c r="F556" s="120">
        <f>E556/D556*100</f>
        <v>86.76068750000002</v>
      </c>
    </row>
    <row r="557" spans="1:6" s="15" customFormat="1" ht="36" customHeight="1">
      <c r="A557" s="55" t="s">
        <v>384</v>
      </c>
      <c r="B557" s="231" t="s">
        <v>90</v>
      </c>
      <c r="C557" s="235"/>
      <c r="D557" s="15">
        <v>40000</v>
      </c>
      <c r="E557" s="15">
        <v>35817.11</v>
      </c>
      <c r="F557" s="109">
        <f>E557/D557*100</f>
        <v>89.54277499999999</v>
      </c>
    </row>
    <row r="558" spans="1:6" s="15" customFormat="1" ht="36.75" customHeight="1">
      <c r="A558" s="55" t="s">
        <v>384</v>
      </c>
      <c r="B558" s="231" t="s">
        <v>426</v>
      </c>
      <c r="C558" s="235"/>
      <c r="D558" s="15">
        <v>3000</v>
      </c>
      <c r="E558" s="15">
        <v>2914.87</v>
      </c>
      <c r="F558" s="109">
        <f>E558/D558*100</f>
        <v>97.16233333333332</v>
      </c>
    </row>
    <row r="559" spans="1:6" s="15" customFormat="1" ht="15.75">
      <c r="A559" s="55" t="s">
        <v>384</v>
      </c>
      <c r="B559" s="231" t="s">
        <v>23</v>
      </c>
      <c r="C559" s="235"/>
      <c r="D559" s="15">
        <v>3900</v>
      </c>
      <c r="E559" s="15">
        <v>2889.72</v>
      </c>
      <c r="F559" s="109">
        <f>E559/D559*100</f>
        <v>74.0953846153846</v>
      </c>
    </row>
    <row r="560" spans="1:6" s="15" customFormat="1" ht="37.5" customHeight="1">
      <c r="A560" s="55" t="s">
        <v>384</v>
      </c>
      <c r="B560" s="231" t="s">
        <v>494</v>
      </c>
      <c r="C560" s="235"/>
      <c r="D560" s="15">
        <v>1100</v>
      </c>
      <c r="E560" s="15">
        <v>23.43</v>
      </c>
      <c r="F560" s="109">
        <f>E560/D560*100</f>
        <v>2.13</v>
      </c>
    </row>
    <row r="561" spans="3:6" s="15" customFormat="1" ht="15">
      <c r="C561" s="16"/>
      <c r="F561" s="104"/>
    </row>
    <row r="562" spans="1:6" s="15" customFormat="1" ht="16.5" thickBot="1">
      <c r="A562" s="70" t="s">
        <v>427</v>
      </c>
      <c r="B562" s="50"/>
      <c r="C562" s="72"/>
      <c r="D562" s="50">
        <f>SUM(D564)</f>
        <v>70000</v>
      </c>
      <c r="E562" s="50">
        <f>E564</f>
        <v>69978.95</v>
      </c>
      <c r="F562" s="119">
        <f>E562/D562*100</f>
        <v>99.96992857142857</v>
      </c>
    </row>
    <row r="563" spans="3:6" s="15" customFormat="1" ht="15">
      <c r="C563" s="16"/>
      <c r="F563" s="104"/>
    </row>
    <row r="564" spans="1:6" s="15" customFormat="1" ht="36.75" customHeight="1">
      <c r="A564" s="206" t="s">
        <v>560</v>
      </c>
      <c r="B564" s="235"/>
      <c r="C564" s="235"/>
      <c r="D564" s="53">
        <v>70000</v>
      </c>
      <c r="E564" s="53">
        <v>69978.95</v>
      </c>
      <c r="F564" s="120">
        <f>E564/D564*100</f>
        <v>99.96992857142857</v>
      </c>
    </row>
    <row r="565" spans="1:6" s="15" customFormat="1" ht="63" customHeight="1">
      <c r="A565" s="55" t="s">
        <v>384</v>
      </c>
      <c r="B565" s="231" t="s">
        <v>239</v>
      </c>
      <c r="C565" s="235"/>
      <c r="D565" s="19">
        <v>70000</v>
      </c>
      <c r="E565" s="19">
        <v>69978.95</v>
      </c>
      <c r="F565" s="109">
        <f>E565/D565*100</f>
        <v>99.96992857142857</v>
      </c>
    </row>
    <row r="566" spans="1:6" s="19" customFormat="1" ht="15" customHeight="1">
      <c r="A566" s="75"/>
      <c r="B566" s="40"/>
      <c r="C566" s="74"/>
      <c r="D566" s="40"/>
      <c r="E566" s="40"/>
      <c r="F566" s="121"/>
    </row>
    <row r="567" spans="1:6" s="19" customFormat="1" ht="15" customHeight="1">
      <c r="A567" s="75"/>
      <c r="B567" s="40"/>
      <c r="C567" s="74"/>
      <c r="D567" s="40"/>
      <c r="E567" s="40"/>
      <c r="F567" s="121"/>
    </row>
    <row r="568" spans="1:6" s="19" customFormat="1" ht="15" customHeight="1" thickBot="1">
      <c r="A568" s="70" t="s">
        <v>123</v>
      </c>
      <c r="B568" s="50"/>
      <c r="C568" s="72"/>
      <c r="D568" s="50">
        <v>5000</v>
      </c>
      <c r="E568" s="50">
        <v>5000</v>
      </c>
      <c r="F568" s="119">
        <f>E568/D568*100</f>
        <v>100</v>
      </c>
    </row>
    <row r="569" spans="1:6" s="19" customFormat="1" ht="15" customHeight="1">
      <c r="A569" s="75"/>
      <c r="B569" s="40"/>
      <c r="C569" s="74"/>
      <c r="D569" s="40"/>
      <c r="E569" s="40"/>
      <c r="F569" s="121"/>
    </row>
    <row r="570" spans="1:6" s="19" customFormat="1" ht="32.25" customHeight="1">
      <c r="A570" s="206" t="s">
        <v>128</v>
      </c>
      <c r="B570" s="235"/>
      <c r="C570" s="235"/>
      <c r="D570" s="40"/>
      <c r="E570" s="40"/>
      <c r="F570" s="121"/>
    </row>
    <row r="571" spans="1:6" s="19" customFormat="1" ht="45" customHeight="1">
      <c r="A571" s="55" t="s">
        <v>384</v>
      </c>
      <c r="B571" s="207" t="s">
        <v>64</v>
      </c>
      <c r="C571" s="208"/>
      <c r="D571" s="19">
        <v>5000</v>
      </c>
      <c r="E571" s="19">
        <v>5000</v>
      </c>
      <c r="F571" s="107">
        <f>E571/D571*100</f>
        <v>100</v>
      </c>
    </row>
    <row r="572" spans="1:6" s="19" customFormat="1" ht="15" customHeight="1">
      <c r="A572" s="75"/>
      <c r="B572" s="40"/>
      <c r="C572" s="74"/>
      <c r="D572" s="40"/>
      <c r="E572" s="40"/>
      <c r="F572" s="121"/>
    </row>
    <row r="573" spans="1:6" s="15" customFormat="1" ht="16.5" thickBot="1">
      <c r="A573" s="85" t="s">
        <v>428</v>
      </c>
      <c r="B573" s="50"/>
      <c r="C573" s="72"/>
      <c r="D573" s="133">
        <f>SUM(D576,D624,D631,D638,D649,D658,D671)</f>
        <v>4608630</v>
      </c>
      <c r="E573" s="50">
        <f>SUM(E576,E624,E631,E638,E649,E658,E671)</f>
        <v>4600641.47</v>
      </c>
      <c r="F573" s="119">
        <f>E573/D573*100</f>
        <v>99.82666150244215</v>
      </c>
    </row>
    <row r="574" spans="3:6" s="15" customFormat="1" ht="15">
      <c r="C574" s="16"/>
      <c r="F574" s="104"/>
    </row>
    <row r="575" spans="1:6" s="15" customFormat="1" ht="15.75">
      <c r="A575" s="51" t="s">
        <v>400</v>
      </c>
      <c r="C575" s="16"/>
      <c r="F575" s="104"/>
    </row>
    <row r="576" spans="1:6" s="15" customFormat="1" ht="15.75">
      <c r="A576" s="51" t="s">
        <v>528</v>
      </c>
      <c r="C576" s="16"/>
      <c r="D576" s="135">
        <f>SUM(D577,D585,D594,D602,D611,D618)</f>
        <v>2475801</v>
      </c>
      <c r="E576" s="53">
        <f>SUM(E577,E585,E594,E602,E611,E618)</f>
        <v>2471417.74</v>
      </c>
      <c r="F576" s="120">
        <f>E576/D576*100</f>
        <v>99.82295588377258</v>
      </c>
    </row>
    <row r="577" spans="1:6" s="15" customFormat="1" ht="36.75" customHeight="1">
      <c r="A577" s="62" t="s">
        <v>268</v>
      </c>
      <c r="B577" s="231" t="s">
        <v>179</v>
      </c>
      <c r="C577" s="235"/>
      <c r="D577" s="86">
        <f>SUM(D578:D583)</f>
        <v>449180</v>
      </c>
      <c r="E577" s="86">
        <f>SUM(E578:E583)</f>
        <v>448327.81000000006</v>
      </c>
      <c r="F577" s="123">
        <f>E577/D577*100</f>
        <v>99.81027873013048</v>
      </c>
    </row>
    <row r="578" spans="3:6" s="15" customFormat="1" ht="15">
      <c r="C578" s="16"/>
      <c r="F578" s="104"/>
    </row>
    <row r="579" spans="1:6" s="15" customFormat="1" ht="15.75">
      <c r="A579" s="55" t="s">
        <v>384</v>
      </c>
      <c r="B579" s="231" t="s">
        <v>429</v>
      </c>
      <c r="C579" s="235"/>
      <c r="D579" s="15">
        <v>269850</v>
      </c>
      <c r="E579" s="15">
        <v>269849.58</v>
      </c>
      <c r="F579" s="109">
        <f>E579/D579*100</f>
        <v>99.99984435797667</v>
      </c>
    </row>
    <row r="580" spans="1:6" s="15" customFormat="1" ht="15.75">
      <c r="A580" s="55" t="s">
        <v>384</v>
      </c>
      <c r="B580" s="223" t="s">
        <v>240</v>
      </c>
      <c r="C580" s="224"/>
      <c r="D580" s="15">
        <v>1600</v>
      </c>
      <c r="E580" s="15">
        <v>1576</v>
      </c>
      <c r="F580" s="109"/>
    </row>
    <row r="581" spans="1:6" s="15" customFormat="1" ht="36.75" customHeight="1">
      <c r="A581" s="55" t="s">
        <v>384</v>
      </c>
      <c r="B581" s="231" t="s">
        <v>430</v>
      </c>
      <c r="C581" s="235"/>
      <c r="D581" s="15">
        <v>17500</v>
      </c>
      <c r="E581" s="15">
        <v>17493.34</v>
      </c>
      <c r="F581" s="109">
        <f>E581/D581*100</f>
        <v>99.96194285714286</v>
      </c>
    </row>
    <row r="582" spans="1:6" s="15" customFormat="1" ht="36.75" customHeight="1">
      <c r="A582" s="55" t="s">
        <v>384</v>
      </c>
      <c r="B582" s="231" t="s">
        <v>431</v>
      </c>
      <c r="C582" s="235"/>
      <c r="D582" s="15">
        <v>95280</v>
      </c>
      <c r="E582" s="15">
        <v>95231.24</v>
      </c>
      <c r="F582" s="109">
        <f>E582/D582*100</f>
        <v>99.94882451721243</v>
      </c>
    </row>
    <row r="583" spans="1:6" s="15" customFormat="1" ht="15.75">
      <c r="A583" s="55" t="s">
        <v>384</v>
      </c>
      <c r="B583" s="52" t="s">
        <v>432</v>
      </c>
      <c r="C583" s="16"/>
      <c r="D583" s="15">
        <v>64950</v>
      </c>
      <c r="E583" s="15">
        <v>64177.65</v>
      </c>
      <c r="F583" s="109">
        <f>E583/D583*100</f>
        <v>98.81085450346421</v>
      </c>
    </row>
    <row r="584" spans="1:6" s="15" customFormat="1" ht="15.75">
      <c r="A584" s="55"/>
      <c r="C584" s="16"/>
      <c r="D584" s="17" t="s">
        <v>263</v>
      </c>
      <c r="E584" s="17" t="s">
        <v>264</v>
      </c>
      <c r="F584" s="106" t="s">
        <v>265</v>
      </c>
    </row>
    <row r="585" spans="1:6" s="15" customFormat="1" ht="30.75" customHeight="1">
      <c r="A585" s="62" t="s">
        <v>392</v>
      </c>
      <c r="B585" s="231" t="s">
        <v>180</v>
      </c>
      <c r="C585" s="231"/>
      <c r="D585" s="86">
        <f>SUM(D586:D592)</f>
        <v>833420</v>
      </c>
      <c r="E585" s="86">
        <f>SUM(E586:E592)</f>
        <v>831465.7299999999</v>
      </c>
      <c r="F585" s="123">
        <f aca="true" t="shared" si="6" ref="F585:F592">E585/D585*100</f>
        <v>99.76551198675337</v>
      </c>
    </row>
    <row r="586" spans="1:6" s="15" customFormat="1" ht="18" customHeight="1">
      <c r="A586" s="55" t="s">
        <v>384</v>
      </c>
      <c r="B586" s="231" t="s">
        <v>10</v>
      </c>
      <c r="C586" s="235"/>
      <c r="D586" s="15">
        <v>2130</v>
      </c>
      <c r="E586" s="15">
        <v>2129.36</v>
      </c>
      <c r="F586" s="109">
        <f>E586/D586*100</f>
        <v>99.9699530516432</v>
      </c>
    </row>
    <row r="587" spans="1:6" s="15" customFormat="1" ht="15.75">
      <c r="A587" s="55" t="s">
        <v>384</v>
      </c>
      <c r="B587" s="231" t="s">
        <v>429</v>
      </c>
      <c r="C587" s="235"/>
      <c r="D587" s="15">
        <v>525330</v>
      </c>
      <c r="E587" s="15">
        <v>525324.7</v>
      </c>
      <c r="F587" s="109">
        <f t="shared" si="6"/>
        <v>99.99899111034968</v>
      </c>
    </row>
    <row r="588" spans="1:6" s="15" customFormat="1" ht="29.25" customHeight="1">
      <c r="A588" s="55" t="s">
        <v>384</v>
      </c>
      <c r="B588" s="231" t="s">
        <v>430</v>
      </c>
      <c r="C588" s="235"/>
      <c r="D588" s="15">
        <v>26640</v>
      </c>
      <c r="E588" s="15">
        <v>26632.27</v>
      </c>
      <c r="F588" s="109">
        <f t="shared" si="6"/>
        <v>99.9709834834835</v>
      </c>
    </row>
    <row r="589" spans="1:6" s="15" customFormat="1" ht="30.75" customHeight="1">
      <c r="A589" s="55" t="s">
        <v>384</v>
      </c>
      <c r="B589" s="231" t="s">
        <v>431</v>
      </c>
      <c r="C589" s="235"/>
      <c r="D589" s="15">
        <v>182165</v>
      </c>
      <c r="E589" s="15">
        <v>181712.08</v>
      </c>
      <c r="F589" s="109">
        <f t="shared" si="6"/>
        <v>99.75136826503443</v>
      </c>
    </row>
    <row r="590" spans="1:6" s="15" customFormat="1" ht="16.5" customHeight="1">
      <c r="A590" s="55" t="s">
        <v>384</v>
      </c>
      <c r="B590" s="231" t="s">
        <v>561</v>
      </c>
      <c r="C590" s="235"/>
      <c r="D590" s="15">
        <v>69055</v>
      </c>
      <c r="E590" s="15">
        <v>68326.44</v>
      </c>
      <c r="F590" s="104">
        <f t="shared" si="6"/>
        <v>98.94495691839839</v>
      </c>
    </row>
    <row r="591" spans="1:6" s="15" customFormat="1" ht="15.75">
      <c r="A591" s="55" t="s">
        <v>384</v>
      </c>
      <c r="B591" s="223" t="s">
        <v>241</v>
      </c>
      <c r="C591" s="224"/>
      <c r="D591" s="15">
        <v>13100</v>
      </c>
      <c r="E591" s="15">
        <v>13020</v>
      </c>
      <c r="F591" s="104">
        <f t="shared" si="6"/>
        <v>99.38931297709924</v>
      </c>
    </row>
    <row r="592" spans="1:6" s="15" customFormat="1" ht="15.75">
      <c r="A592" s="55" t="s">
        <v>384</v>
      </c>
      <c r="B592" s="223" t="s">
        <v>129</v>
      </c>
      <c r="C592" s="197"/>
      <c r="D592" s="15">
        <v>15000</v>
      </c>
      <c r="E592" s="15">
        <v>14320.88</v>
      </c>
      <c r="F592" s="104">
        <f t="shared" si="6"/>
        <v>95.47253333333333</v>
      </c>
    </row>
    <row r="593" spans="1:6" s="15" customFormat="1" ht="15.75">
      <c r="A593" s="55"/>
      <c r="B593" s="52"/>
      <c r="C593" s="16"/>
      <c r="D593" s="87"/>
      <c r="E593" s="87"/>
      <c r="F593" s="124"/>
    </row>
    <row r="594" spans="1:6" s="15" customFormat="1" ht="33.75" customHeight="1">
      <c r="A594" s="62" t="s">
        <v>395</v>
      </c>
      <c r="B594" s="231" t="s">
        <v>181</v>
      </c>
      <c r="C594" s="235"/>
      <c r="D594" s="86">
        <f>SUM(D595:D601)</f>
        <v>493980</v>
      </c>
      <c r="E594" s="86">
        <f>SUM(E595:E601)</f>
        <v>492651.22000000003</v>
      </c>
      <c r="F594" s="123">
        <f aca="true" t="shared" si="7" ref="F594:F600">E594/D594*100</f>
        <v>99.73100530385847</v>
      </c>
    </row>
    <row r="595" spans="1:6" s="15" customFormat="1" ht="18" customHeight="1">
      <c r="A595" s="55" t="s">
        <v>384</v>
      </c>
      <c r="B595" s="231" t="s">
        <v>10</v>
      </c>
      <c r="C595" s="235"/>
      <c r="D595" s="15">
        <v>2020</v>
      </c>
      <c r="E595" s="15">
        <v>2016</v>
      </c>
      <c r="F595" s="109">
        <f t="shared" si="7"/>
        <v>99.8019801980198</v>
      </c>
    </row>
    <row r="596" spans="1:6" s="15" customFormat="1" ht="15.75">
      <c r="A596" s="55" t="s">
        <v>384</v>
      </c>
      <c r="B596" s="231" t="s">
        <v>429</v>
      </c>
      <c r="C596" s="235"/>
      <c r="D596" s="15">
        <v>296490</v>
      </c>
      <c r="E596" s="15">
        <v>296482.09</v>
      </c>
      <c r="F596" s="109">
        <f t="shared" si="7"/>
        <v>99.99733211912712</v>
      </c>
    </row>
    <row r="597" spans="1:6" s="15" customFormat="1" ht="38.25" customHeight="1">
      <c r="A597" s="55" t="s">
        <v>384</v>
      </c>
      <c r="B597" s="231" t="s">
        <v>430</v>
      </c>
      <c r="C597" s="235"/>
      <c r="D597" s="15">
        <v>17890</v>
      </c>
      <c r="E597" s="15">
        <v>17889.71</v>
      </c>
      <c r="F597" s="109">
        <f t="shared" si="7"/>
        <v>99.99837898267188</v>
      </c>
    </row>
    <row r="598" spans="1:6" s="15" customFormat="1" ht="28.5" customHeight="1">
      <c r="A598" s="55" t="s">
        <v>384</v>
      </c>
      <c r="B598" s="231" t="s">
        <v>431</v>
      </c>
      <c r="C598" s="235"/>
      <c r="D598" s="15">
        <v>105275</v>
      </c>
      <c r="E598" s="15">
        <v>104910.07</v>
      </c>
      <c r="F598" s="109">
        <f t="shared" si="7"/>
        <v>99.65335549750654</v>
      </c>
    </row>
    <row r="599" spans="1:6" s="15" customFormat="1" ht="15.75">
      <c r="A599" s="55" t="s">
        <v>384</v>
      </c>
      <c r="B599" s="52" t="s">
        <v>432</v>
      </c>
      <c r="C599" s="16"/>
      <c r="D599" s="15">
        <v>45305</v>
      </c>
      <c r="E599" s="15">
        <v>45192.36</v>
      </c>
      <c r="F599" s="104">
        <f t="shared" si="7"/>
        <v>99.75137402052754</v>
      </c>
    </row>
    <row r="600" spans="1:6" s="15" customFormat="1" ht="30" customHeight="1">
      <c r="A600" s="55" t="s">
        <v>384</v>
      </c>
      <c r="B600" s="231" t="s">
        <v>242</v>
      </c>
      <c r="C600" s="235"/>
      <c r="D600" s="15">
        <v>27000</v>
      </c>
      <c r="E600" s="15">
        <v>26160.99</v>
      </c>
      <c r="F600" s="104">
        <f t="shared" si="7"/>
        <v>96.89255555555556</v>
      </c>
    </row>
    <row r="601" spans="3:6" s="15" customFormat="1" ht="15">
      <c r="C601" s="16"/>
      <c r="F601" s="104"/>
    </row>
    <row r="602" spans="1:6" s="15" customFormat="1" ht="31.5" customHeight="1">
      <c r="A602" s="62" t="s">
        <v>433</v>
      </c>
      <c r="B602" s="231" t="s">
        <v>182</v>
      </c>
      <c r="C602" s="232"/>
      <c r="D602" s="86">
        <f>SUM(D603:D608)</f>
        <v>632320</v>
      </c>
      <c r="E602" s="86">
        <f>SUM(E603:E608)</f>
        <v>632071.98</v>
      </c>
      <c r="F602" s="123">
        <f aca="true" t="shared" si="8" ref="F602:F613">E602/D602*100</f>
        <v>99.96077618927124</v>
      </c>
    </row>
    <row r="603" spans="1:6" s="15" customFormat="1" ht="18.75" customHeight="1">
      <c r="A603" s="55" t="s">
        <v>384</v>
      </c>
      <c r="B603" s="231" t="s">
        <v>10</v>
      </c>
      <c r="C603" s="235"/>
      <c r="D603" s="15">
        <v>1120</v>
      </c>
      <c r="E603" s="15">
        <v>1120</v>
      </c>
      <c r="F603" s="109">
        <f t="shared" si="8"/>
        <v>100</v>
      </c>
    </row>
    <row r="604" spans="1:6" s="15" customFormat="1" ht="15.75">
      <c r="A604" s="55" t="s">
        <v>384</v>
      </c>
      <c r="B604" s="231" t="s">
        <v>429</v>
      </c>
      <c r="C604" s="235"/>
      <c r="D604" s="15">
        <v>361560</v>
      </c>
      <c r="E604" s="15">
        <v>361550.24</v>
      </c>
      <c r="F604" s="109">
        <f t="shared" si="8"/>
        <v>99.99730058634805</v>
      </c>
    </row>
    <row r="605" spans="1:6" s="15" customFormat="1" ht="30" customHeight="1">
      <c r="A605" s="55" t="s">
        <v>384</v>
      </c>
      <c r="B605" s="231" t="s">
        <v>430</v>
      </c>
      <c r="C605" s="235"/>
      <c r="D605" s="15">
        <v>17130</v>
      </c>
      <c r="E605" s="15">
        <v>17116.07</v>
      </c>
      <c r="F605" s="109">
        <f t="shared" si="8"/>
        <v>99.91868067717455</v>
      </c>
    </row>
    <row r="606" spans="1:6" s="15" customFormat="1" ht="28.5" customHeight="1">
      <c r="A606" s="55" t="s">
        <v>384</v>
      </c>
      <c r="B606" s="231" t="s">
        <v>431</v>
      </c>
      <c r="C606" s="235"/>
      <c r="D606" s="15">
        <v>126210</v>
      </c>
      <c r="E606" s="15">
        <v>126087.11</v>
      </c>
      <c r="F606" s="109">
        <f t="shared" si="8"/>
        <v>99.90263053640757</v>
      </c>
    </row>
    <row r="607" spans="1:6" s="15" customFormat="1" ht="15.75">
      <c r="A607" s="55" t="s">
        <v>384</v>
      </c>
      <c r="B607" s="52" t="s">
        <v>432</v>
      </c>
      <c r="C607" s="16"/>
      <c r="D607" s="15">
        <v>81300</v>
      </c>
      <c r="E607" s="15">
        <v>81214.29</v>
      </c>
      <c r="F607" s="104">
        <f t="shared" si="8"/>
        <v>99.89457564575645</v>
      </c>
    </row>
    <row r="608" spans="1:6" s="15" customFormat="1" ht="21.75" customHeight="1">
      <c r="A608" s="55" t="s">
        <v>384</v>
      </c>
      <c r="B608" s="231" t="s">
        <v>62</v>
      </c>
      <c r="C608" s="235"/>
      <c r="D608" s="15">
        <v>45000</v>
      </c>
      <c r="E608" s="15">
        <v>44984.27</v>
      </c>
      <c r="F608" s="104">
        <f t="shared" si="8"/>
        <v>99.96504444444444</v>
      </c>
    </row>
    <row r="609" spans="1:6" s="15" customFormat="1" ht="15">
      <c r="A609" s="55"/>
      <c r="B609" s="88"/>
      <c r="C609" s="14"/>
      <c r="F609" s="104"/>
    </row>
    <row r="610" spans="1:6" s="15" customFormat="1" ht="15">
      <c r="A610" s="55"/>
      <c r="B610" s="88"/>
      <c r="C610" s="14"/>
      <c r="F610" s="104"/>
    </row>
    <row r="611" spans="1:6" s="15" customFormat="1" ht="15.75">
      <c r="A611" s="55" t="s">
        <v>276</v>
      </c>
      <c r="B611" s="178" t="s">
        <v>529</v>
      </c>
      <c r="C611" s="230"/>
      <c r="D611" s="86">
        <v>1781</v>
      </c>
      <c r="E611" s="86">
        <v>1781</v>
      </c>
      <c r="F611" s="123">
        <f t="shared" si="8"/>
        <v>100</v>
      </c>
    </row>
    <row r="612" spans="1:6" s="15" customFormat="1" ht="15.75">
      <c r="A612" s="55"/>
      <c r="B612" s="267" t="s">
        <v>11</v>
      </c>
      <c r="C612" s="268"/>
      <c r="D612" s="19"/>
      <c r="E612" s="19"/>
      <c r="F612" s="109"/>
    </row>
    <row r="613" spans="1:6" s="15" customFormat="1" ht="15.75">
      <c r="A613" s="55" t="s">
        <v>384</v>
      </c>
      <c r="B613" s="223" t="s">
        <v>110</v>
      </c>
      <c r="C613" s="230"/>
      <c r="D613" s="19">
        <v>1781</v>
      </c>
      <c r="E613" s="19">
        <v>1781</v>
      </c>
      <c r="F613" s="104">
        <f t="shared" si="8"/>
        <v>100</v>
      </c>
    </row>
    <row r="614" spans="1:6" s="15" customFormat="1" ht="15.75">
      <c r="A614" s="55"/>
      <c r="B614" s="58"/>
      <c r="C614" s="32"/>
      <c r="D614" s="19"/>
      <c r="E614" s="19"/>
      <c r="F614" s="104"/>
    </row>
    <row r="615" spans="1:6" s="15" customFormat="1" ht="15.75">
      <c r="A615" s="55"/>
      <c r="B615" s="58"/>
      <c r="C615" s="32"/>
      <c r="D615" s="19"/>
      <c r="E615" s="19"/>
      <c r="F615" s="104"/>
    </row>
    <row r="616" spans="1:6" s="19" customFormat="1" ht="15.75">
      <c r="A616" s="89"/>
      <c r="B616" s="267" t="s">
        <v>30</v>
      </c>
      <c r="C616" s="268"/>
      <c r="F616" s="109"/>
    </row>
    <row r="617" spans="1:6" s="19" customFormat="1" ht="15.75">
      <c r="A617" s="83"/>
      <c r="B617" s="66"/>
      <c r="C617" s="90"/>
      <c r="F617" s="109"/>
    </row>
    <row r="618" spans="1:6" s="19" customFormat="1" ht="32.25" customHeight="1">
      <c r="A618" s="83" t="s">
        <v>278</v>
      </c>
      <c r="B618" s="265" t="s">
        <v>65</v>
      </c>
      <c r="C618" s="266"/>
      <c r="D618" s="86">
        <f>SUM(D619,D620)</f>
        <v>65120</v>
      </c>
      <c r="E618" s="86">
        <f>E619+E620</f>
        <v>65120</v>
      </c>
      <c r="F618" s="120">
        <f>E618/D618*100</f>
        <v>100</v>
      </c>
    </row>
    <row r="619" spans="1:6" s="15" customFormat="1" ht="15.75">
      <c r="A619" s="55" t="s">
        <v>384</v>
      </c>
      <c r="B619" s="231" t="s">
        <v>31</v>
      </c>
      <c r="C619" s="235"/>
      <c r="D619" s="19">
        <v>28021</v>
      </c>
      <c r="E619" s="19">
        <v>28022.03</v>
      </c>
      <c r="F619" s="104">
        <f>E619/D619*100</f>
        <v>100.00367581456764</v>
      </c>
    </row>
    <row r="620" spans="1:6" s="15" customFormat="1" ht="15.75">
      <c r="A620" s="55" t="s">
        <v>384</v>
      </c>
      <c r="B620" s="52" t="s">
        <v>32</v>
      </c>
      <c r="C620" s="16"/>
      <c r="D620" s="19">
        <v>37099</v>
      </c>
      <c r="E620" s="19">
        <v>37097.97</v>
      </c>
      <c r="F620" s="104">
        <f>E620/D620*100</f>
        <v>99.99722364484218</v>
      </c>
    </row>
    <row r="621" spans="1:6" s="15" customFormat="1" ht="15.75">
      <c r="A621" s="55"/>
      <c r="B621" s="52"/>
      <c r="C621" s="16"/>
      <c r="D621" s="19"/>
      <c r="E621" s="19"/>
      <c r="F621" s="104"/>
    </row>
    <row r="622" spans="1:6" s="15" customFormat="1" ht="15">
      <c r="A622" s="55"/>
      <c r="B622" s="9"/>
      <c r="C622" s="32"/>
      <c r="D622" s="19"/>
      <c r="E622" s="19"/>
      <c r="F622" s="109"/>
    </row>
    <row r="623" spans="1:6" s="15" customFormat="1" ht="15.75">
      <c r="A623" s="55"/>
      <c r="B623" s="9"/>
      <c r="C623" s="32"/>
      <c r="D623" s="17" t="s">
        <v>263</v>
      </c>
      <c r="E623" s="17" t="s">
        <v>264</v>
      </c>
      <c r="F623" s="106" t="s">
        <v>265</v>
      </c>
    </row>
    <row r="624" spans="1:6" s="15" customFormat="1" ht="28.5" customHeight="1">
      <c r="A624" s="206" t="s">
        <v>4</v>
      </c>
      <c r="B624" s="235"/>
      <c r="C624" s="235"/>
      <c r="D624" s="86">
        <f>SUM(D625:D628)</f>
        <v>119776</v>
      </c>
      <c r="E624" s="86">
        <f>SUM(E625:E628)</f>
        <v>119667.85999999999</v>
      </c>
      <c r="F624" s="123">
        <f>E624/D624*100</f>
        <v>99.90971480096178</v>
      </c>
    </row>
    <row r="625" spans="1:6" s="15" customFormat="1" ht="15.75">
      <c r="A625" s="55" t="s">
        <v>384</v>
      </c>
      <c r="B625" s="231" t="s">
        <v>429</v>
      </c>
      <c r="C625" s="235"/>
      <c r="D625" s="15">
        <v>82360</v>
      </c>
      <c r="E625" s="15">
        <v>82352.09</v>
      </c>
      <c r="F625" s="109">
        <f>E625/D625*100</f>
        <v>99.99039582321515</v>
      </c>
    </row>
    <row r="626" spans="1:6" s="15" customFormat="1" ht="30" customHeight="1">
      <c r="A626" s="55" t="s">
        <v>384</v>
      </c>
      <c r="B626" s="231" t="s">
        <v>24</v>
      </c>
      <c r="C626" s="235"/>
      <c r="D626" s="15">
        <v>5050</v>
      </c>
      <c r="E626" s="15">
        <v>5041.95</v>
      </c>
      <c r="F626" s="109">
        <f>E626/D626*100</f>
        <v>99.84059405940594</v>
      </c>
    </row>
    <row r="627" spans="1:6" s="15" customFormat="1" ht="31.5" customHeight="1">
      <c r="A627" s="55" t="s">
        <v>384</v>
      </c>
      <c r="B627" s="231" t="s">
        <v>435</v>
      </c>
      <c r="C627" s="235"/>
      <c r="D627" s="15">
        <v>29230</v>
      </c>
      <c r="E627" s="15">
        <v>29149.23</v>
      </c>
      <c r="F627" s="109">
        <f>E627/D627*100</f>
        <v>99.72367430721862</v>
      </c>
    </row>
    <row r="628" spans="1:6" s="15" customFormat="1" ht="19.5" customHeight="1">
      <c r="A628" s="55" t="s">
        <v>384</v>
      </c>
      <c r="B628" s="223" t="s">
        <v>71</v>
      </c>
      <c r="C628" s="224"/>
      <c r="D628" s="15">
        <v>3136</v>
      </c>
      <c r="E628" s="15">
        <v>3124.59</v>
      </c>
      <c r="F628" s="109">
        <f>E628/D628*100</f>
        <v>99.63616071428572</v>
      </c>
    </row>
    <row r="629" spans="1:6" s="15" customFormat="1" ht="19.5" customHeight="1">
      <c r="A629" s="55"/>
      <c r="B629" s="58"/>
      <c r="C629" s="3"/>
      <c r="F629" s="109"/>
    </row>
    <row r="630" spans="1:6" s="15" customFormat="1" ht="15.75">
      <c r="A630" s="55"/>
      <c r="B630" s="52"/>
      <c r="C630" s="39"/>
      <c r="D630" s="87"/>
      <c r="E630" s="87"/>
      <c r="F630" s="124"/>
    </row>
    <row r="631" spans="1:6" s="15" customFormat="1" ht="28.5" customHeight="1">
      <c r="A631" s="206" t="s">
        <v>183</v>
      </c>
      <c r="B631" s="235"/>
      <c r="C631" s="235"/>
      <c r="D631" s="86">
        <f>SUM(D632:D637)</f>
        <v>280490</v>
      </c>
      <c r="E631" s="86">
        <f>SUM(E632:E637)</f>
        <v>280106.06</v>
      </c>
      <c r="F631" s="123">
        <f aca="true" t="shared" si="9" ref="F631:F636">E631/D631*100</f>
        <v>99.8631181147278</v>
      </c>
    </row>
    <row r="632" spans="1:6" s="15" customFormat="1" ht="15.75">
      <c r="A632" s="55" t="s">
        <v>384</v>
      </c>
      <c r="B632" s="231" t="s">
        <v>429</v>
      </c>
      <c r="C632" s="235"/>
      <c r="D632" s="15">
        <v>169040</v>
      </c>
      <c r="E632" s="15">
        <v>169031.31</v>
      </c>
      <c r="F632" s="109">
        <f t="shared" si="9"/>
        <v>99.99485920492191</v>
      </c>
    </row>
    <row r="633" spans="1:6" s="15" customFormat="1" ht="30" customHeight="1">
      <c r="A633" s="55" t="s">
        <v>384</v>
      </c>
      <c r="B633" s="231" t="s">
        <v>434</v>
      </c>
      <c r="C633" s="235"/>
      <c r="D633" s="15">
        <v>9150</v>
      </c>
      <c r="E633" s="15">
        <v>9110.64</v>
      </c>
      <c r="F633" s="109">
        <f t="shared" si="9"/>
        <v>99.56983606557377</v>
      </c>
    </row>
    <row r="634" spans="1:6" s="15" customFormat="1" ht="31.5" customHeight="1">
      <c r="A634" s="55" t="s">
        <v>384</v>
      </c>
      <c r="B634" s="231" t="s">
        <v>435</v>
      </c>
      <c r="C634" s="235"/>
      <c r="D634" s="15">
        <v>59460</v>
      </c>
      <c r="E634" s="15">
        <v>59407.48</v>
      </c>
      <c r="F634" s="109">
        <f t="shared" si="9"/>
        <v>99.91167171207535</v>
      </c>
    </row>
    <row r="635" spans="1:6" s="15" customFormat="1" ht="15.75">
      <c r="A635" s="55" t="s">
        <v>384</v>
      </c>
      <c r="B635" s="223" t="s">
        <v>562</v>
      </c>
      <c r="C635" s="224"/>
      <c r="D635" s="15">
        <v>20000</v>
      </c>
      <c r="E635" s="15">
        <v>19989.53</v>
      </c>
      <c r="F635" s="109">
        <f t="shared" si="9"/>
        <v>99.94765</v>
      </c>
    </row>
    <row r="636" spans="1:6" s="15" customFormat="1" ht="36.75" customHeight="1">
      <c r="A636" s="55" t="s">
        <v>384</v>
      </c>
      <c r="B636" s="231" t="s">
        <v>436</v>
      </c>
      <c r="C636" s="235"/>
      <c r="D636" s="15">
        <v>22840</v>
      </c>
      <c r="E636" s="15">
        <v>22567.1</v>
      </c>
      <c r="F636" s="109">
        <f t="shared" si="9"/>
        <v>98.80516637478108</v>
      </c>
    </row>
    <row r="637" spans="1:6" s="15" customFormat="1" ht="15">
      <c r="A637" s="55"/>
      <c r="B637" s="240"/>
      <c r="C637" s="224"/>
      <c r="F637" s="104"/>
    </row>
    <row r="638" spans="1:6" s="15" customFormat="1" ht="36.75" customHeight="1">
      <c r="A638" s="206" t="s">
        <v>184</v>
      </c>
      <c r="B638" s="235"/>
      <c r="C638" s="235"/>
      <c r="D638" s="135">
        <f>SUM(D639:D647)</f>
        <v>1426845</v>
      </c>
      <c r="E638" s="53">
        <f>SUM(E639:E647)</f>
        <v>1424104.75</v>
      </c>
      <c r="F638" s="120">
        <f aca="true" t="shared" si="10" ref="F638:F644">E638/D638*100</f>
        <v>99.80795040806815</v>
      </c>
    </row>
    <row r="639" spans="1:6" s="15" customFormat="1" ht="15.75" customHeight="1">
      <c r="A639" s="55" t="s">
        <v>384</v>
      </c>
      <c r="B639" s="231" t="s">
        <v>10</v>
      </c>
      <c r="C639" s="235"/>
      <c r="D639" s="15">
        <v>2150</v>
      </c>
      <c r="E639" s="15">
        <v>2128</v>
      </c>
      <c r="F639" s="109">
        <f t="shared" si="10"/>
        <v>98.97674418604652</v>
      </c>
    </row>
    <row r="640" spans="1:6" s="15" customFormat="1" ht="15.75">
      <c r="A640" s="55" t="s">
        <v>384</v>
      </c>
      <c r="B640" s="231" t="s">
        <v>429</v>
      </c>
      <c r="C640" s="235"/>
      <c r="D640" s="15">
        <v>827200</v>
      </c>
      <c r="E640" s="15">
        <v>827158.76</v>
      </c>
      <c r="F640" s="109">
        <f t="shared" si="10"/>
        <v>99.99501450676983</v>
      </c>
    </row>
    <row r="641" spans="1:6" s="15" customFormat="1" ht="15.75">
      <c r="A641" s="55" t="s">
        <v>384</v>
      </c>
      <c r="B641" s="223" t="s">
        <v>240</v>
      </c>
      <c r="C641" s="224"/>
      <c r="D641" s="15">
        <v>1650</v>
      </c>
      <c r="E641" s="15">
        <v>1644</v>
      </c>
      <c r="F641" s="109">
        <f t="shared" si="10"/>
        <v>99.63636363636364</v>
      </c>
    </row>
    <row r="642" spans="1:6" s="15" customFormat="1" ht="37.5" customHeight="1">
      <c r="A642" s="55" t="s">
        <v>384</v>
      </c>
      <c r="B642" s="231" t="s">
        <v>430</v>
      </c>
      <c r="C642" s="235"/>
      <c r="D642" s="15">
        <v>46600</v>
      </c>
      <c r="E642" s="15">
        <v>46577.87</v>
      </c>
      <c r="F642" s="109">
        <f t="shared" si="10"/>
        <v>99.95251072961373</v>
      </c>
    </row>
    <row r="643" spans="1:6" s="15" customFormat="1" ht="30.75" customHeight="1">
      <c r="A643" s="55" t="s">
        <v>384</v>
      </c>
      <c r="B643" s="231" t="s">
        <v>431</v>
      </c>
      <c r="C643" s="235"/>
      <c r="D643" s="15">
        <v>289350</v>
      </c>
      <c r="E643" s="15">
        <v>289248.11</v>
      </c>
      <c r="F643" s="109">
        <f t="shared" si="10"/>
        <v>99.96478659063418</v>
      </c>
    </row>
    <row r="644" spans="1:6" s="15" customFormat="1" ht="15.75">
      <c r="A644" s="55" t="s">
        <v>384</v>
      </c>
      <c r="B644" s="52" t="s">
        <v>432</v>
      </c>
      <c r="C644" s="16"/>
      <c r="D644" s="15">
        <v>147010</v>
      </c>
      <c r="E644" s="15">
        <v>144778.09</v>
      </c>
      <c r="F644" s="104">
        <f t="shared" si="10"/>
        <v>98.481797156656</v>
      </c>
    </row>
    <row r="645" spans="1:6" s="15" customFormat="1" ht="15.75">
      <c r="A645" s="55" t="s">
        <v>384</v>
      </c>
      <c r="B645" s="223" t="s">
        <v>72</v>
      </c>
      <c r="C645" s="224"/>
      <c r="D645" s="15">
        <v>35000</v>
      </c>
      <c r="E645" s="15">
        <v>34947.73</v>
      </c>
      <c r="F645" s="104">
        <f>E645/D645*100</f>
        <v>99.85065714285714</v>
      </c>
    </row>
    <row r="646" spans="1:6" s="15" customFormat="1" ht="15.75">
      <c r="A646" s="55" t="s">
        <v>384</v>
      </c>
      <c r="B646" s="223" t="s">
        <v>103</v>
      </c>
      <c r="C646" s="230"/>
      <c r="D646" s="15">
        <v>77885</v>
      </c>
      <c r="E646" s="15">
        <v>77622.19</v>
      </c>
      <c r="F646" s="104">
        <f>E646/D646*100</f>
        <v>99.66256660460935</v>
      </c>
    </row>
    <row r="647" spans="1:6" s="15" customFormat="1" ht="18.75" customHeight="1">
      <c r="A647" s="55"/>
      <c r="B647" s="223"/>
      <c r="C647" s="224"/>
      <c r="F647" s="104"/>
    </row>
    <row r="648" spans="3:6" s="15" customFormat="1" ht="15">
      <c r="C648" s="16"/>
      <c r="F648" s="104"/>
    </row>
    <row r="649" spans="1:6" s="15" customFormat="1" ht="15.75">
      <c r="A649" s="206" t="s">
        <v>530</v>
      </c>
      <c r="B649" s="235"/>
      <c r="C649" s="235"/>
      <c r="D649" s="53">
        <f>SUM(D650:D654)</f>
        <v>249933</v>
      </c>
      <c r="E649" s="53">
        <f>SUM(E650:E654)</f>
        <v>249638.17</v>
      </c>
      <c r="F649" s="120">
        <f aca="true" t="shared" si="11" ref="F649:F654">E649/D649*100</f>
        <v>99.88203638575138</v>
      </c>
    </row>
    <row r="650" spans="1:6" s="15" customFormat="1" ht="15.75">
      <c r="A650" s="55" t="s">
        <v>384</v>
      </c>
      <c r="B650" s="231" t="s">
        <v>429</v>
      </c>
      <c r="C650" s="235"/>
      <c r="D650" s="15">
        <v>22300</v>
      </c>
      <c r="E650" s="15">
        <v>22283.97</v>
      </c>
      <c r="F650" s="109">
        <f t="shared" si="11"/>
        <v>99.92811659192824</v>
      </c>
    </row>
    <row r="651" spans="1:6" s="15" customFormat="1" ht="15.75">
      <c r="A651" s="55" t="s">
        <v>384</v>
      </c>
      <c r="B651" s="231" t="s">
        <v>563</v>
      </c>
      <c r="C651" s="235"/>
      <c r="D651" s="15">
        <v>37100</v>
      </c>
      <c r="E651" s="15">
        <v>37084.95</v>
      </c>
      <c r="F651" s="109">
        <f>E651/D651*100</f>
        <v>99.95943396226414</v>
      </c>
    </row>
    <row r="652" spans="1:6" s="15" customFormat="1" ht="15.75">
      <c r="A652" s="55" t="s">
        <v>384</v>
      </c>
      <c r="B652" s="52" t="s">
        <v>437</v>
      </c>
      <c r="C652" s="16"/>
      <c r="D652" s="15">
        <v>100</v>
      </c>
      <c r="E652" s="15">
        <v>37.89</v>
      </c>
      <c r="F652" s="109">
        <f t="shared" si="11"/>
        <v>37.89</v>
      </c>
    </row>
    <row r="653" spans="1:6" s="15" customFormat="1" ht="30.75" customHeight="1">
      <c r="A653" s="55" t="s">
        <v>384</v>
      </c>
      <c r="B653" s="231" t="s">
        <v>431</v>
      </c>
      <c r="C653" s="235"/>
      <c r="D653" s="15">
        <v>6705</v>
      </c>
      <c r="E653" s="15">
        <v>6611.66</v>
      </c>
      <c r="F653" s="109">
        <f t="shared" si="11"/>
        <v>98.60790454884413</v>
      </c>
    </row>
    <row r="654" spans="1:6" s="15" customFormat="1" ht="36" customHeight="1">
      <c r="A654" s="55" t="s">
        <v>384</v>
      </c>
      <c r="B654" s="231" t="s">
        <v>215</v>
      </c>
      <c r="C654" s="235"/>
      <c r="D654" s="15">
        <v>183728</v>
      </c>
      <c r="E654" s="15">
        <v>183619.7</v>
      </c>
      <c r="F654" s="104">
        <f t="shared" si="11"/>
        <v>99.94105416702953</v>
      </c>
    </row>
    <row r="655" spans="1:6" s="15" customFormat="1" ht="30.75" customHeight="1">
      <c r="A655" s="55"/>
      <c r="B655" s="54"/>
      <c r="C655" s="31"/>
      <c r="F655" s="104"/>
    </row>
    <row r="656" spans="1:6" s="15" customFormat="1" ht="30.75" customHeight="1">
      <c r="A656" s="55"/>
      <c r="B656" s="54"/>
      <c r="C656" s="31"/>
      <c r="F656" s="104"/>
    </row>
    <row r="657" spans="1:6" s="15" customFormat="1" ht="30.75" customHeight="1">
      <c r="A657" s="55"/>
      <c r="B657" s="54"/>
      <c r="C657" s="16"/>
      <c r="D657" s="17" t="s">
        <v>263</v>
      </c>
      <c r="E657" s="17" t="s">
        <v>264</v>
      </c>
      <c r="F657" s="106" t="s">
        <v>265</v>
      </c>
    </row>
    <row r="658" spans="1:6" s="15" customFormat="1" ht="32.25" customHeight="1">
      <c r="A658" s="206" t="s">
        <v>564</v>
      </c>
      <c r="B658" s="235"/>
      <c r="C658" s="235"/>
      <c r="D658" s="86">
        <f>SUM(D659:D660)</f>
        <v>19700</v>
      </c>
      <c r="E658" s="86">
        <f>SUM(E659:E660)</f>
        <v>19622.79</v>
      </c>
      <c r="F658" s="123">
        <f>E658/D658*100</f>
        <v>99.60807106598986</v>
      </c>
    </row>
    <row r="659" spans="1:6" s="15" customFormat="1" ht="18.75" customHeight="1">
      <c r="A659" s="55" t="s">
        <v>384</v>
      </c>
      <c r="B659" s="231" t="s">
        <v>449</v>
      </c>
      <c r="C659" s="231"/>
      <c r="D659" s="15">
        <v>17900</v>
      </c>
      <c r="E659" s="15">
        <v>17889.5</v>
      </c>
      <c r="F659" s="109">
        <f>E659/D659*100</f>
        <v>99.94134078212291</v>
      </c>
    </row>
    <row r="660" spans="1:6" s="15" customFormat="1" ht="18.75" customHeight="1">
      <c r="A660" s="55" t="s">
        <v>384</v>
      </c>
      <c r="B660" s="231" t="s">
        <v>450</v>
      </c>
      <c r="C660" s="231"/>
      <c r="D660" s="15">
        <v>1800</v>
      </c>
      <c r="E660" s="15">
        <v>1733.29</v>
      </c>
      <c r="F660" s="109">
        <f>E660/D660*100</f>
        <v>96.29388888888889</v>
      </c>
    </row>
    <row r="661" spans="2:6" s="15" customFormat="1" ht="15">
      <c r="B661" s="240" t="s">
        <v>490</v>
      </c>
      <c r="C661" s="240"/>
      <c r="F661" s="104"/>
    </row>
    <row r="662" spans="3:6" s="15" customFormat="1" ht="15.75">
      <c r="C662" s="79" t="s">
        <v>451</v>
      </c>
      <c r="D662" s="15">
        <v>3050</v>
      </c>
      <c r="E662" s="15">
        <v>3044.27</v>
      </c>
      <c r="F662" s="104"/>
    </row>
    <row r="663" spans="3:6" s="15" customFormat="1" ht="15.75">
      <c r="C663" s="79" t="s">
        <v>452</v>
      </c>
      <c r="D663" s="15">
        <v>2200</v>
      </c>
      <c r="E663" s="15">
        <v>1958.26</v>
      </c>
      <c r="F663" s="104"/>
    </row>
    <row r="664" spans="3:6" s="15" customFormat="1" ht="15.75">
      <c r="C664" s="79" t="s">
        <v>453</v>
      </c>
      <c r="D664" s="15">
        <v>3950</v>
      </c>
      <c r="E664" s="15">
        <v>3930.62</v>
      </c>
      <c r="F664" s="104"/>
    </row>
    <row r="665" spans="3:6" s="15" customFormat="1" ht="15.75">
      <c r="C665" s="79" t="s">
        <v>454</v>
      </c>
      <c r="D665" s="15">
        <v>2700</v>
      </c>
      <c r="E665" s="15">
        <v>2700</v>
      </c>
      <c r="F665" s="104"/>
    </row>
    <row r="666" spans="3:6" s="15" customFormat="1" ht="15.75">
      <c r="C666" s="79" t="s">
        <v>455</v>
      </c>
      <c r="D666" s="15">
        <v>1640</v>
      </c>
      <c r="E666" s="15">
        <v>1443.98</v>
      </c>
      <c r="F666" s="104"/>
    </row>
    <row r="667" spans="3:6" s="15" customFormat="1" ht="15.75">
      <c r="C667" s="79" t="s">
        <v>456</v>
      </c>
      <c r="D667" s="15">
        <v>6420</v>
      </c>
      <c r="E667" s="15">
        <v>6420</v>
      </c>
      <c r="F667" s="104"/>
    </row>
    <row r="668" spans="3:6" s="15" customFormat="1" ht="15.75">
      <c r="C668" s="79" t="s">
        <v>565</v>
      </c>
      <c r="D668" s="15">
        <v>440</v>
      </c>
      <c r="E668" s="15">
        <v>125.66</v>
      </c>
      <c r="F668" s="104"/>
    </row>
    <row r="669" spans="3:6" s="15" customFormat="1" ht="15.75">
      <c r="C669" s="91" t="s">
        <v>457</v>
      </c>
      <c r="D669" s="92">
        <v>20400</v>
      </c>
      <c r="E669" s="92">
        <f>SUM(E662:E668)</f>
        <v>19622.789999999997</v>
      </c>
      <c r="F669" s="104"/>
    </row>
    <row r="670" spans="1:6" s="15" customFormat="1" ht="15.75">
      <c r="A670" s="55"/>
      <c r="B670" s="52"/>
      <c r="C670" s="16"/>
      <c r="D670" s="87"/>
      <c r="E670" s="87"/>
      <c r="F670" s="124"/>
    </row>
    <row r="671" spans="1:6" s="15" customFormat="1" ht="15.75">
      <c r="A671" s="51" t="s">
        <v>531</v>
      </c>
      <c r="C671" s="16"/>
      <c r="D671" s="53">
        <f>SUM(D672:D674)</f>
        <v>36085</v>
      </c>
      <c r="E671" s="53">
        <f>SUM(E672:E674)</f>
        <v>36084.1</v>
      </c>
      <c r="F671" s="120">
        <f>E671/D671*100</f>
        <v>99.99750588887349</v>
      </c>
    </row>
    <row r="672" spans="1:6" s="15" customFormat="1" ht="30.75" customHeight="1">
      <c r="A672" s="55" t="s">
        <v>384</v>
      </c>
      <c r="B672" s="231" t="s">
        <v>495</v>
      </c>
      <c r="C672" s="231"/>
      <c r="D672" s="15">
        <v>20000</v>
      </c>
      <c r="E672" s="15">
        <v>20000</v>
      </c>
      <c r="F672" s="109">
        <f>E672/D672*100</f>
        <v>100</v>
      </c>
    </row>
    <row r="673" spans="1:6" s="15" customFormat="1" ht="30.75" customHeight="1">
      <c r="A673" s="55" t="s">
        <v>384</v>
      </c>
      <c r="B673" s="231" t="s">
        <v>40</v>
      </c>
      <c r="C673" s="231"/>
      <c r="D673" s="15">
        <v>1000</v>
      </c>
      <c r="E673" s="15">
        <v>1000</v>
      </c>
      <c r="F673" s="107">
        <f>E673/D673*100</f>
        <v>100</v>
      </c>
    </row>
    <row r="674" spans="1:6" s="15" customFormat="1" ht="30.75" customHeight="1">
      <c r="A674" s="55" t="s">
        <v>384</v>
      </c>
      <c r="B674" s="231" t="s">
        <v>152</v>
      </c>
      <c r="C674" s="231"/>
      <c r="D674" s="15">
        <v>15085</v>
      </c>
      <c r="E674" s="15">
        <v>15084.1</v>
      </c>
      <c r="F674" s="107">
        <f>E674/D674*100</f>
        <v>99.99403380841896</v>
      </c>
    </row>
    <row r="675" spans="3:6" s="15" customFormat="1" ht="15">
      <c r="C675" s="16"/>
      <c r="F675" s="104"/>
    </row>
    <row r="676" spans="1:6" s="15" customFormat="1" ht="16.5" thickBot="1">
      <c r="A676" s="183" t="s">
        <v>438</v>
      </c>
      <c r="B676" s="184"/>
      <c r="C676" s="184"/>
      <c r="D676" s="50">
        <f>SUM(D677,D694)</f>
        <v>75000</v>
      </c>
      <c r="E676" s="50">
        <f>SUM(E677:E677)</f>
        <v>71413.81000000001</v>
      </c>
      <c r="F676" s="119">
        <f>E676/D676*100</f>
        <v>95.21841333333334</v>
      </c>
    </row>
    <row r="677" spans="1:6" s="15" customFormat="1" ht="15.75">
      <c r="A677" s="206" t="s">
        <v>532</v>
      </c>
      <c r="B677" s="235"/>
      <c r="C677" s="235"/>
      <c r="D677" s="53">
        <f>SUM(D678:D686)</f>
        <v>75000</v>
      </c>
      <c r="E677" s="53">
        <f>SUM(E678:E694)</f>
        <v>71413.81000000001</v>
      </c>
      <c r="F677" s="120">
        <f aca="true" t="shared" si="12" ref="F677:F685">E677/D677*100</f>
        <v>95.21841333333334</v>
      </c>
    </row>
    <row r="678" spans="1:6" s="15" customFormat="1" ht="31.5" customHeight="1">
      <c r="A678" s="55" t="s">
        <v>384</v>
      </c>
      <c r="B678" s="231" t="s">
        <v>439</v>
      </c>
      <c r="C678" s="235"/>
      <c r="D678" s="15">
        <v>6200</v>
      </c>
      <c r="E678" s="15">
        <v>6154.66</v>
      </c>
      <c r="F678" s="109">
        <f t="shared" si="12"/>
        <v>99.26870967741935</v>
      </c>
    </row>
    <row r="679" spans="1:6" s="15" customFormat="1" ht="29.25" customHeight="1">
      <c r="A679" s="55" t="s">
        <v>384</v>
      </c>
      <c r="B679" s="231" t="s">
        <v>33</v>
      </c>
      <c r="C679" s="235"/>
      <c r="D679" s="15">
        <v>7650</v>
      </c>
      <c r="E679" s="15">
        <v>6861.22</v>
      </c>
      <c r="F679" s="109">
        <f t="shared" si="12"/>
        <v>89.68915032679739</v>
      </c>
    </row>
    <row r="680" spans="1:6" s="15" customFormat="1" ht="15.75">
      <c r="A680" s="55" t="s">
        <v>384</v>
      </c>
      <c r="B680" s="231" t="s">
        <v>27</v>
      </c>
      <c r="C680" s="235"/>
      <c r="D680" s="15">
        <v>25000</v>
      </c>
      <c r="E680" s="15">
        <v>24572</v>
      </c>
      <c r="F680" s="109">
        <f t="shared" si="12"/>
        <v>98.288</v>
      </c>
    </row>
    <row r="681" spans="1:6" s="15" customFormat="1" ht="15.75">
      <c r="A681" s="55" t="s">
        <v>384</v>
      </c>
      <c r="B681" s="231" t="s">
        <v>73</v>
      </c>
      <c r="C681" s="235"/>
      <c r="D681" s="15">
        <v>1920</v>
      </c>
      <c r="E681" s="15">
        <v>1911.96</v>
      </c>
      <c r="F681" s="109">
        <f t="shared" si="12"/>
        <v>99.58125</v>
      </c>
    </row>
    <row r="682" spans="1:6" s="15" customFormat="1" ht="30" customHeight="1">
      <c r="A682" s="55" t="s">
        <v>384</v>
      </c>
      <c r="B682" s="231" t="s">
        <v>440</v>
      </c>
      <c r="C682" s="235"/>
      <c r="D682" s="15">
        <v>15800</v>
      </c>
      <c r="E682" s="15">
        <v>14729.87</v>
      </c>
      <c r="F682" s="109">
        <f t="shared" si="12"/>
        <v>93.22702531645571</v>
      </c>
    </row>
    <row r="683" spans="1:6" s="15" customFormat="1" ht="46.5" customHeight="1">
      <c r="A683" s="55" t="s">
        <v>384</v>
      </c>
      <c r="B683" s="231" t="s">
        <v>441</v>
      </c>
      <c r="C683" s="235"/>
      <c r="D683" s="15">
        <v>17530</v>
      </c>
      <c r="E683" s="15">
        <v>16785.96</v>
      </c>
      <c r="F683" s="109">
        <f t="shared" si="12"/>
        <v>95.75561893896177</v>
      </c>
    </row>
    <row r="684" spans="1:6" s="15" customFormat="1" ht="15.75">
      <c r="A684" s="55" t="s">
        <v>384</v>
      </c>
      <c r="B684" s="231" t="s">
        <v>442</v>
      </c>
      <c r="C684" s="235"/>
      <c r="D684" s="15">
        <v>400</v>
      </c>
      <c r="E684" s="15">
        <v>377.14</v>
      </c>
      <c r="F684" s="109">
        <f t="shared" si="12"/>
        <v>94.285</v>
      </c>
    </row>
    <row r="685" spans="1:6" s="15" customFormat="1" ht="15.75">
      <c r="A685" s="55" t="s">
        <v>384</v>
      </c>
      <c r="B685" s="231" t="s">
        <v>566</v>
      </c>
      <c r="C685" s="188"/>
      <c r="D685" s="15">
        <v>500</v>
      </c>
      <c r="E685" s="15">
        <v>21</v>
      </c>
      <c r="F685" s="109">
        <f t="shared" si="12"/>
        <v>4.2</v>
      </c>
    </row>
    <row r="686" spans="1:6" s="15" customFormat="1" ht="15.75">
      <c r="A686" s="55"/>
      <c r="B686" s="231"/>
      <c r="C686" s="188"/>
      <c r="F686" s="109"/>
    </row>
    <row r="687" spans="1:6" s="15" customFormat="1" ht="15.75">
      <c r="A687" s="55"/>
      <c r="B687" s="54"/>
      <c r="C687" s="12"/>
      <c r="F687" s="109"/>
    </row>
    <row r="688" spans="1:6" s="15" customFormat="1" ht="15.75">
      <c r="A688" s="55"/>
      <c r="B688" s="54"/>
      <c r="C688" s="12"/>
      <c r="F688" s="109"/>
    </row>
    <row r="689" spans="1:6" s="15" customFormat="1" ht="15.75">
      <c r="A689" s="55"/>
      <c r="B689" s="54"/>
      <c r="C689" s="12"/>
      <c r="F689" s="109"/>
    </row>
    <row r="690" spans="1:6" s="15" customFormat="1" ht="15.75">
      <c r="A690" s="55"/>
      <c r="B690" s="54"/>
      <c r="C690" s="12"/>
      <c r="F690" s="109"/>
    </row>
    <row r="691" spans="1:6" s="15" customFormat="1" ht="15.75">
      <c r="A691" s="55"/>
      <c r="B691" s="54"/>
      <c r="C691" s="12"/>
      <c r="F691" s="109"/>
    </row>
    <row r="692" spans="1:6" s="15" customFormat="1" ht="15.75">
      <c r="A692" s="55"/>
      <c r="B692" s="54"/>
      <c r="C692" s="12"/>
      <c r="F692" s="109"/>
    </row>
    <row r="693" spans="1:6" s="15" customFormat="1" ht="15.75">
      <c r="A693" s="55"/>
      <c r="B693" s="54"/>
      <c r="C693" s="12"/>
      <c r="F693" s="109"/>
    </row>
    <row r="694" spans="1:6" s="15" customFormat="1" ht="15.75">
      <c r="A694" s="55"/>
      <c r="B694" s="231"/>
      <c r="C694" s="188"/>
      <c r="D694" s="17" t="s">
        <v>263</v>
      </c>
      <c r="E694" s="17" t="s">
        <v>264</v>
      </c>
      <c r="F694" s="106" t="s">
        <v>265</v>
      </c>
    </row>
    <row r="695" spans="1:6" s="15" customFormat="1" ht="16.5" thickBot="1">
      <c r="A695" s="180" t="s">
        <v>443</v>
      </c>
      <c r="B695" s="181"/>
      <c r="C695" s="181"/>
      <c r="D695" s="133">
        <f>SUM(D697,D724)</f>
        <v>2457231</v>
      </c>
      <c r="E695" s="50">
        <f>SUM(E697,E724)</f>
        <v>2376530.1300000004</v>
      </c>
      <c r="F695" s="119">
        <f>E695/D695*100</f>
        <v>96.71578007928437</v>
      </c>
    </row>
    <row r="696" spans="3:6" s="15" customFormat="1" ht="15">
      <c r="C696" s="16"/>
      <c r="F696" s="104"/>
    </row>
    <row r="697" spans="1:6" s="15" customFormat="1" ht="15.75">
      <c r="A697" s="51" t="s">
        <v>400</v>
      </c>
      <c r="C697" s="16"/>
      <c r="D697" s="53">
        <f>SUM(D699,D704,D707,D718,)</f>
        <v>360850</v>
      </c>
      <c r="E697" s="53">
        <f>SUM(E699,E704,E707,E718,)</f>
        <v>346798.91000000003</v>
      </c>
      <c r="F697" s="120">
        <f>E697/D697*100</f>
        <v>96.10611334349454</v>
      </c>
    </row>
    <row r="698" spans="3:6" s="15" customFormat="1" ht="15">
      <c r="C698" s="16"/>
      <c r="F698" s="104"/>
    </row>
    <row r="699" spans="1:6" s="15" customFormat="1" ht="15.75">
      <c r="A699" s="51" t="s">
        <v>533</v>
      </c>
      <c r="C699" s="16"/>
      <c r="D699" s="86">
        <f>SUM(D700:D702)</f>
        <v>109448</v>
      </c>
      <c r="E699" s="86">
        <f>SUM(E700:E702)</f>
        <v>104243.01000000001</v>
      </c>
      <c r="F699" s="123">
        <f>E699/D699*100</f>
        <v>95.24432607265551</v>
      </c>
    </row>
    <row r="700" spans="1:6" s="15" customFormat="1" ht="15.75">
      <c r="A700" s="55" t="s">
        <v>384</v>
      </c>
      <c r="B700" s="231" t="s">
        <v>444</v>
      </c>
      <c r="C700" s="235"/>
      <c r="D700" s="15">
        <v>59823</v>
      </c>
      <c r="E700" s="15">
        <v>56105.27</v>
      </c>
      <c r="F700" s="109">
        <f>E700/D700*100</f>
        <v>93.78545041204887</v>
      </c>
    </row>
    <row r="701" spans="1:6" s="15" customFormat="1" ht="15.75">
      <c r="A701" s="55" t="s">
        <v>384</v>
      </c>
      <c r="B701" s="52" t="s">
        <v>445</v>
      </c>
      <c r="C701" s="16"/>
      <c r="D701" s="15">
        <v>30075</v>
      </c>
      <c r="E701" s="15">
        <v>28622.14</v>
      </c>
      <c r="F701" s="109">
        <f>E701/D701*100</f>
        <v>95.16921030756443</v>
      </c>
    </row>
    <row r="702" spans="1:6" s="15" customFormat="1" ht="15.75">
      <c r="A702" s="55" t="s">
        <v>384</v>
      </c>
      <c r="B702" s="223" t="s">
        <v>567</v>
      </c>
      <c r="C702" s="224"/>
      <c r="D702" s="15">
        <v>19550</v>
      </c>
      <c r="E702" s="15">
        <v>19515.6</v>
      </c>
      <c r="F702" s="109">
        <f>E702/D702*100</f>
        <v>99.8240409207161</v>
      </c>
    </row>
    <row r="703" spans="1:6" s="15" customFormat="1" ht="15.75">
      <c r="A703" s="55"/>
      <c r="B703" s="52"/>
      <c r="C703" s="16"/>
      <c r="F703" s="109"/>
    </row>
    <row r="704" spans="1:6" s="15" customFormat="1" ht="15.75">
      <c r="A704" s="51" t="s">
        <v>534</v>
      </c>
      <c r="C704" s="16"/>
      <c r="D704" s="86">
        <f>SUM(D705:D705)</f>
        <v>24550</v>
      </c>
      <c r="E704" s="86">
        <f>SUM(E705:E705)</f>
        <v>24137.7</v>
      </c>
      <c r="F704" s="123">
        <f>E704/D704*100</f>
        <v>98.32057026476578</v>
      </c>
    </row>
    <row r="705" spans="1:6" s="15" customFormat="1" ht="15.75">
      <c r="A705" s="55" t="s">
        <v>384</v>
      </c>
      <c r="B705" s="52" t="s">
        <v>446</v>
      </c>
      <c r="C705" s="16"/>
      <c r="D705" s="15">
        <v>24550</v>
      </c>
      <c r="E705" s="15">
        <v>24137.7</v>
      </c>
      <c r="F705" s="109">
        <f>E705/D705*100</f>
        <v>98.32057026476578</v>
      </c>
    </row>
    <row r="706" spans="3:6" s="15" customFormat="1" ht="15">
      <c r="C706" s="16"/>
      <c r="F706" s="104"/>
    </row>
    <row r="707" spans="1:6" s="15" customFormat="1" ht="19.5" customHeight="1">
      <c r="A707" s="206" t="s">
        <v>66</v>
      </c>
      <c r="B707" s="188"/>
      <c r="C707" s="188"/>
      <c r="D707" s="86">
        <f>SUM(D711:D713)</f>
        <v>157152</v>
      </c>
      <c r="E707" s="86">
        <f>SUM(E711:E713)</f>
        <v>155886.69</v>
      </c>
      <c r="F707" s="123">
        <f>E707/D707*100</f>
        <v>99.19484957238852</v>
      </c>
    </row>
    <row r="708" spans="1:6" s="15" customFormat="1" ht="17.25" customHeight="1">
      <c r="A708" s="64"/>
      <c r="C708" s="240" t="s">
        <v>490</v>
      </c>
      <c r="D708" s="240"/>
      <c r="F708" s="104"/>
    </row>
    <row r="709" spans="1:6" s="15" customFormat="1" ht="17.25" customHeight="1">
      <c r="A709" s="93" t="s">
        <v>384</v>
      </c>
      <c r="B709" s="237" t="s">
        <v>568</v>
      </c>
      <c r="C709" s="237"/>
      <c r="D709" s="127">
        <v>86604</v>
      </c>
      <c r="E709" s="127">
        <v>86604</v>
      </c>
      <c r="F709" s="109">
        <f>E709/D709*100</f>
        <v>100</v>
      </c>
    </row>
    <row r="710" spans="1:6" s="15" customFormat="1" ht="18" customHeight="1">
      <c r="A710" s="93" t="s">
        <v>384</v>
      </c>
      <c r="B710" s="237" t="s">
        <v>569</v>
      </c>
      <c r="C710" s="237"/>
      <c r="D710" s="127">
        <v>70548</v>
      </c>
      <c r="E710" s="127">
        <v>69282.69</v>
      </c>
      <c r="F710" s="109">
        <f>E710/D710*100</f>
        <v>98.20645517945229</v>
      </c>
    </row>
    <row r="711" spans="1:6" s="15" customFormat="1" ht="15.75">
      <c r="A711" s="55" t="s">
        <v>384</v>
      </c>
      <c r="B711" s="231" t="s">
        <v>216</v>
      </c>
      <c r="C711" s="235"/>
      <c r="D711" s="15">
        <v>107652</v>
      </c>
      <c r="E711" s="15">
        <v>107254.39</v>
      </c>
      <c r="F711" s="109">
        <f>E711/D711*100</f>
        <v>99.63065247278267</v>
      </c>
    </row>
    <row r="712" spans="1:6" s="15" customFormat="1" ht="37.5" customHeight="1">
      <c r="A712" s="55" t="s">
        <v>384</v>
      </c>
      <c r="B712" s="231" t="s">
        <v>431</v>
      </c>
      <c r="C712" s="235"/>
      <c r="D712" s="15">
        <v>34330</v>
      </c>
      <c r="E712" s="15">
        <v>33924.12</v>
      </c>
      <c r="F712" s="109">
        <f>E712/D712*100</f>
        <v>98.81771045732596</v>
      </c>
    </row>
    <row r="713" spans="1:6" s="15" customFormat="1" ht="36.75" customHeight="1">
      <c r="A713" s="55" t="s">
        <v>384</v>
      </c>
      <c r="B713" s="231" t="s">
        <v>17</v>
      </c>
      <c r="C713" s="235"/>
      <c r="D713" s="15">
        <v>15170</v>
      </c>
      <c r="E713" s="15">
        <v>14708.18</v>
      </c>
      <c r="F713" s="109">
        <f>E713/D713*100</f>
        <v>96.95570204350692</v>
      </c>
    </row>
    <row r="714" spans="1:6" s="15" customFormat="1" ht="21" customHeight="1">
      <c r="A714" s="55"/>
      <c r="B714" s="54"/>
      <c r="C714" s="31"/>
      <c r="F714" s="109"/>
    </row>
    <row r="715" spans="1:6" s="15" customFormat="1" ht="19.5" customHeight="1">
      <c r="A715" s="55"/>
      <c r="B715" s="223"/>
      <c r="C715" s="224"/>
      <c r="F715" s="109"/>
    </row>
    <row r="716" spans="1:6" s="15" customFormat="1" ht="19.5" customHeight="1">
      <c r="A716" s="55"/>
      <c r="B716" s="54"/>
      <c r="C716" s="31"/>
      <c r="F716" s="109"/>
    </row>
    <row r="717" spans="2:6" s="15" customFormat="1" ht="18.75" customHeight="1">
      <c r="B717" s="52"/>
      <c r="C717" s="16"/>
      <c r="D717" s="87"/>
      <c r="E717" s="87"/>
      <c r="F717" s="124"/>
    </row>
    <row r="718" spans="1:6" s="15" customFormat="1" ht="15.75">
      <c r="A718" s="51" t="s">
        <v>535</v>
      </c>
      <c r="C718" s="16"/>
      <c r="D718" s="86">
        <f>SUM(D719:D721)</f>
        <v>69700</v>
      </c>
      <c r="E718" s="86">
        <f>SUM(E719:E721)</f>
        <v>62531.509999999995</v>
      </c>
      <c r="F718" s="123">
        <f>E718/D718*100</f>
        <v>89.71522238163557</v>
      </c>
    </row>
    <row r="719" spans="1:6" s="15" customFormat="1" ht="15.75">
      <c r="A719" s="55" t="s">
        <v>384</v>
      </c>
      <c r="B719" s="231" t="s">
        <v>447</v>
      </c>
      <c r="C719" s="235"/>
      <c r="D719" s="15">
        <v>26500</v>
      </c>
      <c r="E719" s="15">
        <v>24031.51</v>
      </c>
      <c r="F719" s="109">
        <f>E719/D719*100</f>
        <v>90.68494339622642</v>
      </c>
    </row>
    <row r="720" spans="1:6" s="15" customFormat="1" ht="15">
      <c r="A720" s="55" t="s">
        <v>384</v>
      </c>
      <c r="B720" s="182" t="s">
        <v>112</v>
      </c>
      <c r="C720" s="182"/>
      <c r="D720" s="15">
        <v>40200</v>
      </c>
      <c r="E720" s="15">
        <v>35500</v>
      </c>
      <c r="F720" s="109">
        <f>E720/D720*100</f>
        <v>88.30845771144278</v>
      </c>
    </row>
    <row r="721" spans="1:6" s="15" customFormat="1" ht="15">
      <c r="A721" s="55" t="s">
        <v>384</v>
      </c>
      <c r="B721" s="204" t="s">
        <v>113</v>
      </c>
      <c r="C721" s="224"/>
      <c r="D721" s="15">
        <v>3000</v>
      </c>
      <c r="E721" s="15">
        <v>3000</v>
      </c>
      <c r="F721" s="107">
        <f>E721/D721*100</f>
        <v>100</v>
      </c>
    </row>
    <row r="722" spans="1:6" s="15" customFormat="1" ht="15">
      <c r="A722" s="55"/>
      <c r="B722" s="88"/>
      <c r="C722" s="3"/>
      <c r="F722" s="109"/>
    </row>
    <row r="723" spans="3:6" s="15" customFormat="1" ht="15">
      <c r="C723" s="16"/>
      <c r="F723" s="104"/>
    </row>
    <row r="724" spans="1:6" s="15" customFormat="1" ht="15.75">
      <c r="A724" s="195" t="s">
        <v>414</v>
      </c>
      <c r="B724" s="230"/>
      <c r="C724" s="230"/>
      <c r="D724" s="135">
        <f>SUM(D726,D731,D733,D736)</f>
        <v>2096381</v>
      </c>
      <c r="E724" s="53">
        <f>SUM(E726,E731,E733,E736)</f>
        <v>2029731.2200000002</v>
      </c>
      <c r="F724" s="120">
        <f>E724/D724*100</f>
        <v>96.8207219966218</v>
      </c>
    </row>
    <row r="725" spans="3:6" s="15" customFormat="1" ht="15">
      <c r="C725" s="16"/>
      <c r="F725" s="104"/>
    </row>
    <row r="726" spans="1:6" s="15" customFormat="1" ht="37.5" customHeight="1">
      <c r="A726" s="206" t="s">
        <v>67</v>
      </c>
      <c r="B726" s="232"/>
      <c r="C726" s="232"/>
      <c r="D726" s="136">
        <f>SUM(D727:D729)</f>
        <v>1491800</v>
      </c>
      <c r="E726" s="86">
        <f>SUM(E727:E729)</f>
        <v>1463107.1600000001</v>
      </c>
      <c r="F726" s="123">
        <f>E726/D726*100</f>
        <v>98.07662957501006</v>
      </c>
    </row>
    <row r="727" spans="1:6" s="15" customFormat="1" ht="15.75">
      <c r="A727" s="55" t="s">
        <v>384</v>
      </c>
      <c r="B727" s="231" t="s">
        <v>448</v>
      </c>
      <c r="C727" s="235"/>
      <c r="D727" s="102">
        <v>1443585</v>
      </c>
      <c r="E727" s="15">
        <v>1414892.6</v>
      </c>
      <c r="F727" s="109">
        <f>E727/D727*100</f>
        <v>98.01242046710101</v>
      </c>
    </row>
    <row r="728" spans="1:6" s="15" customFormat="1" ht="15.75">
      <c r="A728" s="55" t="s">
        <v>384</v>
      </c>
      <c r="B728" s="231" t="s">
        <v>85</v>
      </c>
      <c r="C728" s="235"/>
      <c r="D728" s="15">
        <v>48215</v>
      </c>
      <c r="E728" s="15">
        <v>48214.56</v>
      </c>
      <c r="F728" s="109">
        <f>E728/D728*100</f>
        <v>99.9990874209271</v>
      </c>
    </row>
    <row r="729" spans="1:6" s="15" customFormat="1" ht="15.75">
      <c r="A729" s="55"/>
      <c r="B729" s="231"/>
      <c r="C729" s="188"/>
      <c r="F729" s="109"/>
    </row>
    <row r="730" spans="3:6" s="15" customFormat="1" ht="15">
      <c r="C730" s="16"/>
      <c r="F730" s="104"/>
    </row>
    <row r="731" spans="1:6" s="15" customFormat="1" ht="36.75" customHeight="1">
      <c r="A731" s="206" t="s">
        <v>536</v>
      </c>
      <c r="B731" s="235"/>
      <c r="C731" s="235"/>
      <c r="D731" s="86">
        <v>3034</v>
      </c>
      <c r="E731" s="86">
        <v>3034</v>
      </c>
      <c r="F731" s="123">
        <f>E731/D731*100</f>
        <v>100</v>
      </c>
    </row>
    <row r="732" spans="3:6" s="15" customFormat="1" ht="15">
      <c r="C732" s="16"/>
      <c r="F732" s="104"/>
    </row>
    <row r="733" spans="1:6" s="15" customFormat="1" ht="36.75" customHeight="1">
      <c r="A733" s="206" t="s">
        <v>537</v>
      </c>
      <c r="B733" s="235"/>
      <c r="C733" s="235"/>
      <c r="D733" s="86">
        <f>SUM(D734:D735)</f>
        <v>33287</v>
      </c>
      <c r="E733" s="86">
        <f>SUM(E734:E735)</f>
        <v>32398.06</v>
      </c>
      <c r="F733" s="123">
        <f>E733/D733*100</f>
        <v>97.32946796046505</v>
      </c>
    </row>
    <row r="734" spans="1:6" s="15" customFormat="1" ht="18.75" customHeight="1">
      <c r="A734" s="55" t="s">
        <v>384</v>
      </c>
      <c r="B734" s="231" t="s">
        <v>570</v>
      </c>
      <c r="C734" s="235"/>
      <c r="D734" s="15">
        <v>33287</v>
      </c>
      <c r="E734" s="15">
        <v>32398.06</v>
      </c>
      <c r="F734" s="109">
        <f>E734/D734*100</f>
        <v>97.32946796046505</v>
      </c>
    </row>
    <row r="735" spans="1:6" s="15" customFormat="1" ht="15.75">
      <c r="A735" s="55"/>
      <c r="B735" s="231"/>
      <c r="C735" s="235"/>
      <c r="D735" s="17" t="s">
        <v>263</v>
      </c>
      <c r="E735" s="17" t="s">
        <v>264</v>
      </c>
      <c r="F735" s="106" t="s">
        <v>265</v>
      </c>
    </row>
    <row r="736" spans="1:6" s="15" customFormat="1" ht="36.75" customHeight="1">
      <c r="A736" s="186" t="s">
        <v>86</v>
      </c>
      <c r="B736" s="187"/>
      <c r="C736" s="187"/>
      <c r="D736" s="86">
        <v>568260</v>
      </c>
      <c r="E736" s="86">
        <v>531192</v>
      </c>
      <c r="F736" s="123">
        <f>E736/D736*100</f>
        <v>93.47692957449055</v>
      </c>
    </row>
    <row r="737" spans="1:6" s="15" customFormat="1" ht="15.75">
      <c r="A737" s="55"/>
      <c r="B737" s="54"/>
      <c r="C737" s="31"/>
      <c r="D737" s="87"/>
      <c r="E737" s="87"/>
      <c r="F737" s="124"/>
    </row>
    <row r="738" spans="1:6" s="15" customFormat="1" ht="15.75">
      <c r="A738" s="55"/>
      <c r="B738" s="54"/>
      <c r="C738" s="31"/>
      <c r="D738" s="87"/>
      <c r="E738" s="87"/>
      <c r="F738" s="124"/>
    </row>
    <row r="739" spans="1:6" s="15" customFormat="1" ht="16.5" thickBot="1">
      <c r="A739" s="70" t="s">
        <v>458</v>
      </c>
      <c r="B739" s="65"/>
      <c r="C739" s="71"/>
      <c r="D739" s="50">
        <f>SUM(D741,D749)</f>
        <v>288900</v>
      </c>
      <c r="E739" s="50">
        <f>SUM(E741,E749)</f>
        <v>288767.13</v>
      </c>
      <c r="F739" s="119">
        <f>E739/D739*100</f>
        <v>99.9540083073728</v>
      </c>
    </row>
    <row r="740" spans="3:6" s="15" customFormat="1" ht="15">
      <c r="C740" s="16"/>
      <c r="F740" s="104"/>
    </row>
    <row r="741" spans="1:6" s="15" customFormat="1" ht="36.75" customHeight="1">
      <c r="A741" s="206" t="s">
        <v>217</v>
      </c>
      <c r="B741" s="206"/>
      <c r="C741" s="206"/>
      <c r="D741" s="17">
        <f>SUM(D742:D747)</f>
        <v>240550</v>
      </c>
      <c r="E741" s="86">
        <f>SUM(E742:E747)</f>
        <v>240417.13</v>
      </c>
      <c r="F741" s="123">
        <f aca="true" t="shared" si="13" ref="F741:F747">E741/D741*100</f>
        <v>99.94476408231138</v>
      </c>
    </row>
    <row r="742" spans="1:6" s="15" customFormat="1" ht="15.75">
      <c r="A742" s="55" t="s">
        <v>384</v>
      </c>
      <c r="B742" s="231" t="s">
        <v>429</v>
      </c>
      <c r="C742" s="235"/>
      <c r="D742" s="15">
        <v>112320</v>
      </c>
      <c r="E742" s="15">
        <v>112307.13</v>
      </c>
      <c r="F742" s="109">
        <f t="shared" si="13"/>
        <v>99.98854166666668</v>
      </c>
    </row>
    <row r="743" spans="1:6" s="15" customFormat="1" ht="38.25" customHeight="1">
      <c r="A743" s="55" t="s">
        <v>384</v>
      </c>
      <c r="B743" s="231" t="s">
        <v>431</v>
      </c>
      <c r="C743" s="235"/>
      <c r="D743" s="15">
        <v>38890</v>
      </c>
      <c r="E743" s="15">
        <v>38788.94</v>
      </c>
      <c r="F743" s="109">
        <f t="shared" si="13"/>
        <v>99.74013885317564</v>
      </c>
    </row>
    <row r="744" spans="1:6" s="15" customFormat="1" ht="15.75">
      <c r="A744" s="55" t="s">
        <v>384</v>
      </c>
      <c r="B744" s="231" t="s">
        <v>459</v>
      </c>
      <c r="C744" s="235"/>
      <c r="D744" s="15">
        <v>3120</v>
      </c>
      <c r="E744" s="15">
        <v>3117.56</v>
      </c>
      <c r="F744" s="109">
        <f t="shared" si="13"/>
        <v>99.92179487179487</v>
      </c>
    </row>
    <row r="745" spans="1:6" s="15" customFormat="1" ht="15.75">
      <c r="A745" s="55" t="s">
        <v>384</v>
      </c>
      <c r="B745" s="231" t="s">
        <v>460</v>
      </c>
      <c r="C745" s="235"/>
      <c r="D745" s="15">
        <v>5260</v>
      </c>
      <c r="E745" s="15">
        <v>5253.22</v>
      </c>
      <c r="F745" s="104">
        <f t="shared" si="13"/>
        <v>99.87110266159696</v>
      </c>
    </row>
    <row r="746" spans="1:6" s="15" customFormat="1" ht="15.75">
      <c r="A746" s="55" t="s">
        <v>384</v>
      </c>
      <c r="B746" s="231" t="s">
        <v>491</v>
      </c>
      <c r="C746" s="235"/>
      <c r="D746" s="15">
        <v>76540</v>
      </c>
      <c r="E746" s="15">
        <v>76536.32</v>
      </c>
      <c r="F746" s="104">
        <f t="shared" si="13"/>
        <v>99.99519205644108</v>
      </c>
    </row>
    <row r="747" spans="1:6" s="15" customFormat="1" ht="15.75">
      <c r="A747" s="55" t="s">
        <v>384</v>
      </c>
      <c r="B747" s="231" t="s">
        <v>164</v>
      </c>
      <c r="C747" s="219"/>
      <c r="D747" s="15">
        <v>4420</v>
      </c>
      <c r="E747" s="15">
        <v>4413.96</v>
      </c>
      <c r="F747" s="104">
        <f t="shared" si="13"/>
        <v>99.8633484162896</v>
      </c>
    </row>
    <row r="748" spans="1:6" s="15" customFormat="1" ht="15.75">
      <c r="A748" s="55"/>
      <c r="B748" s="54"/>
      <c r="C748" s="31"/>
      <c r="F748" s="104"/>
    </row>
    <row r="749" spans="1:6" s="15" customFormat="1" ht="15.75">
      <c r="A749" s="206" t="s">
        <v>571</v>
      </c>
      <c r="B749" s="206"/>
      <c r="C749" s="206"/>
      <c r="D749" s="86">
        <v>48350</v>
      </c>
      <c r="E749" s="86">
        <v>48350</v>
      </c>
      <c r="F749" s="120">
        <f>E749/D749*100</f>
        <v>100</v>
      </c>
    </row>
    <row r="750" spans="1:6" s="15" customFormat="1" ht="15.75">
      <c r="A750" s="55" t="s">
        <v>384</v>
      </c>
      <c r="B750" s="231" t="s">
        <v>28</v>
      </c>
      <c r="C750" s="224"/>
      <c r="D750" s="15">
        <v>48350</v>
      </c>
      <c r="E750" s="15">
        <v>48350</v>
      </c>
      <c r="F750" s="104"/>
    </row>
    <row r="751" spans="1:6" s="15" customFormat="1" ht="15.75">
      <c r="A751" s="55"/>
      <c r="B751" s="54"/>
      <c r="C751" s="3"/>
      <c r="F751" s="104"/>
    </row>
    <row r="752" spans="3:6" s="15" customFormat="1" ht="15">
      <c r="C752" s="16"/>
      <c r="F752" s="104"/>
    </row>
    <row r="753" spans="1:6" s="15" customFormat="1" ht="16.5" thickBot="1">
      <c r="A753" s="180" t="s">
        <v>538</v>
      </c>
      <c r="B753" s="269"/>
      <c r="C753" s="269"/>
      <c r="D753" s="50">
        <f>SUM(D756,D767,D770,D778)</f>
        <v>558457</v>
      </c>
      <c r="E753" s="50">
        <f>SUM(E756,E767,E770,E778)</f>
        <v>548275.2000000001</v>
      </c>
      <c r="F753" s="119">
        <f>E753/D753*100</f>
        <v>98.17679785551977</v>
      </c>
    </row>
    <row r="754" spans="3:6" s="15" customFormat="1" ht="15">
      <c r="C754" s="16"/>
      <c r="F754" s="104"/>
    </row>
    <row r="755" spans="3:6" s="15" customFormat="1" ht="15">
      <c r="C755" s="16"/>
      <c r="F755" s="104"/>
    </row>
    <row r="756" spans="1:6" s="15" customFormat="1" ht="15.75">
      <c r="A756" s="51" t="s">
        <v>539</v>
      </c>
      <c r="C756" s="16"/>
      <c r="D756" s="86">
        <f>SUM(D757:D759)</f>
        <v>388558</v>
      </c>
      <c r="E756" s="86">
        <f>SUM(E757,E759,)</f>
        <v>387183.53</v>
      </c>
      <c r="F756" s="123">
        <f>E756/D756*100</f>
        <v>99.64626387823698</v>
      </c>
    </row>
    <row r="757" spans="1:6" s="15" customFormat="1" ht="36" customHeight="1">
      <c r="A757" s="23" t="s">
        <v>461</v>
      </c>
      <c r="B757" s="231" t="s">
        <v>572</v>
      </c>
      <c r="C757" s="235"/>
      <c r="D757" s="37">
        <v>282258</v>
      </c>
      <c r="E757" s="37">
        <v>281875.62</v>
      </c>
      <c r="F757" s="125">
        <f>E757/D757*100</f>
        <v>99.86452819760643</v>
      </c>
    </row>
    <row r="758" spans="2:6" s="15" customFormat="1" ht="26.25" customHeight="1">
      <c r="B758" s="189"/>
      <c r="C758" s="189"/>
      <c r="F758" s="104"/>
    </row>
    <row r="759" spans="1:6" s="15" customFormat="1" ht="15.75">
      <c r="A759" s="23" t="s">
        <v>269</v>
      </c>
      <c r="B759" s="94" t="s">
        <v>462</v>
      </c>
      <c r="C759" s="16"/>
      <c r="D759" s="86">
        <f>SUM(D760:D763)</f>
        <v>106300</v>
      </c>
      <c r="E759" s="86">
        <f>SUM(E760:E763)</f>
        <v>105307.91</v>
      </c>
      <c r="F759" s="123">
        <f>E759/D759*100</f>
        <v>99.06670743179681</v>
      </c>
    </row>
    <row r="760" spans="1:6" s="15" customFormat="1" ht="15.75">
      <c r="A760" s="55" t="s">
        <v>384</v>
      </c>
      <c r="B760" s="223" t="s">
        <v>91</v>
      </c>
      <c r="C760" s="190"/>
      <c r="D760" s="19">
        <v>290</v>
      </c>
      <c r="E760" s="19">
        <v>170.45</v>
      </c>
      <c r="F760" s="121">
        <f>E760/D760*100</f>
        <v>58.77586206896551</v>
      </c>
    </row>
    <row r="761" spans="1:6" s="15" customFormat="1" ht="18.75" customHeight="1">
      <c r="A761" s="55" t="s">
        <v>384</v>
      </c>
      <c r="B761" s="231" t="s">
        <v>218</v>
      </c>
      <c r="C761" s="235"/>
      <c r="D761" s="15">
        <v>26900</v>
      </c>
      <c r="E761" s="15">
        <v>26866.26</v>
      </c>
      <c r="F761" s="121">
        <f>E761/D761*100</f>
        <v>99.87457249070631</v>
      </c>
    </row>
    <row r="762" spans="1:6" s="15" customFormat="1" ht="32.25" customHeight="1">
      <c r="A762" s="55" t="s">
        <v>384</v>
      </c>
      <c r="B762" s="231" t="s">
        <v>1</v>
      </c>
      <c r="C762" s="188"/>
      <c r="D762" s="15">
        <v>9490</v>
      </c>
      <c r="E762" s="15">
        <v>9439.93</v>
      </c>
      <c r="F762" s="104">
        <f>E762/D762*100</f>
        <v>99.47239199157008</v>
      </c>
    </row>
    <row r="763" spans="1:6" s="15" customFormat="1" ht="15.75">
      <c r="A763" s="55" t="s">
        <v>384</v>
      </c>
      <c r="B763" s="231" t="s">
        <v>68</v>
      </c>
      <c r="C763" s="235"/>
      <c r="D763" s="15">
        <v>69620</v>
      </c>
      <c r="E763" s="15">
        <v>68831.27</v>
      </c>
      <c r="F763" s="104">
        <f>E763/D763*100</f>
        <v>98.86709278942834</v>
      </c>
    </row>
    <row r="764" spans="3:6" s="15" customFormat="1" ht="15">
      <c r="C764" s="16"/>
      <c r="F764" s="104"/>
    </row>
    <row r="765" spans="1:6" s="15" customFormat="1" ht="15.75">
      <c r="A765" s="55"/>
      <c r="B765" s="231"/>
      <c r="C765" s="232"/>
      <c r="F765" s="104"/>
    </row>
    <row r="766" spans="3:6" s="15" customFormat="1" ht="15">
      <c r="C766" s="16"/>
      <c r="F766" s="104"/>
    </row>
    <row r="767" spans="1:6" s="15" customFormat="1" ht="15.75">
      <c r="A767" s="51" t="s">
        <v>540</v>
      </c>
      <c r="C767" s="16"/>
      <c r="D767" s="86">
        <f>SUM(D768:D768)</f>
        <v>5000</v>
      </c>
      <c r="E767" s="86">
        <f>SUM(E768:E768)</f>
        <v>2815.84</v>
      </c>
      <c r="F767" s="123">
        <f>E767/D767*100</f>
        <v>56.3168</v>
      </c>
    </row>
    <row r="768" spans="1:6" s="15" customFormat="1" ht="36.75" customHeight="1">
      <c r="A768" s="55" t="s">
        <v>384</v>
      </c>
      <c r="B768" s="231" t="s">
        <v>573</v>
      </c>
      <c r="C768" s="235"/>
      <c r="D768" s="15">
        <v>5000</v>
      </c>
      <c r="E768" s="15">
        <v>2815.84</v>
      </c>
      <c r="F768" s="104">
        <f>E768/D768*100</f>
        <v>56.3168</v>
      </c>
    </row>
    <row r="769" spans="3:6" s="15" customFormat="1" ht="15">
      <c r="C769" s="16"/>
      <c r="F769" s="104"/>
    </row>
    <row r="770" spans="1:6" s="15" customFormat="1" ht="15.75">
      <c r="A770" s="51" t="s">
        <v>541</v>
      </c>
      <c r="C770" s="16"/>
      <c r="D770" s="86">
        <f>SUM(D771:D773)</f>
        <v>138899</v>
      </c>
      <c r="E770" s="86">
        <f>SUM(E771:E773)</f>
        <v>133102.61</v>
      </c>
      <c r="F770" s="123">
        <f>E770/D770*100</f>
        <v>95.82690300146149</v>
      </c>
    </row>
    <row r="771" spans="1:6" s="15" customFormat="1" ht="15.75">
      <c r="A771" s="55" t="s">
        <v>384</v>
      </c>
      <c r="B771" s="231" t="s">
        <v>25</v>
      </c>
      <c r="C771" s="235"/>
      <c r="D771" s="15">
        <v>8899</v>
      </c>
      <c r="E771" s="15">
        <v>8336.67</v>
      </c>
      <c r="F771" s="104">
        <f>E771/D771*100</f>
        <v>93.68097539049332</v>
      </c>
    </row>
    <row r="772" spans="1:6" s="15" customFormat="1" ht="15.75">
      <c r="A772" s="55" t="s">
        <v>384</v>
      </c>
      <c r="B772" s="231" t="s">
        <v>463</v>
      </c>
      <c r="C772" s="235"/>
      <c r="D772" s="15">
        <v>80300</v>
      </c>
      <c r="E772" s="15">
        <v>80200.68</v>
      </c>
      <c r="F772" s="104">
        <f>E772/D772*100</f>
        <v>99.87631382316313</v>
      </c>
    </row>
    <row r="773" spans="1:6" s="15" customFormat="1" ht="15.75">
      <c r="A773" s="55" t="s">
        <v>384</v>
      </c>
      <c r="B773" s="231" t="s">
        <v>119</v>
      </c>
      <c r="C773" s="235"/>
      <c r="D773" s="15">
        <v>49700</v>
      </c>
      <c r="E773" s="15">
        <v>44565.26</v>
      </c>
      <c r="F773" s="104">
        <f>E773/D773*100</f>
        <v>89.66853118712274</v>
      </c>
    </row>
    <row r="774" spans="1:6" s="15" customFormat="1" ht="15.75">
      <c r="A774" s="55"/>
      <c r="B774" s="54"/>
      <c r="C774" s="31"/>
      <c r="F774" s="104"/>
    </row>
    <row r="775" spans="1:6" s="15" customFormat="1" ht="15.75">
      <c r="A775" s="55"/>
      <c r="B775" s="54"/>
      <c r="C775" s="31"/>
      <c r="F775" s="104"/>
    </row>
    <row r="776" spans="1:6" s="15" customFormat="1" ht="15.75">
      <c r="A776" s="55"/>
      <c r="B776" s="240"/>
      <c r="C776" s="224"/>
      <c r="D776" s="17" t="s">
        <v>263</v>
      </c>
      <c r="E776" s="17" t="s">
        <v>264</v>
      </c>
      <c r="F776" s="106" t="s">
        <v>265</v>
      </c>
    </row>
    <row r="777" spans="3:6" s="15" customFormat="1" ht="15">
      <c r="C777" s="16"/>
      <c r="F777" s="104"/>
    </row>
    <row r="778" spans="1:6" s="15" customFormat="1" ht="15.75">
      <c r="A778" s="51" t="s">
        <v>542</v>
      </c>
      <c r="C778" s="16"/>
      <c r="D778" s="86">
        <f>SUM(D779:D781)</f>
        <v>26000</v>
      </c>
      <c r="E778" s="86">
        <f>SUM(E779:E781)</f>
        <v>25173.22</v>
      </c>
      <c r="F778" s="123">
        <f>E778/D778*100</f>
        <v>96.82007692307693</v>
      </c>
    </row>
    <row r="779" spans="1:6" s="15" customFormat="1" ht="36.75" customHeight="1">
      <c r="A779" s="55" t="s">
        <v>384</v>
      </c>
      <c r="B779" s="231" t="s">
        <v>130</v>
      </c>
      <c r="C779" s="231"/>
      <c r="D779" s="15">
        <v>2000</v>
      </c>
      <c r="E779" s="15">
        <v>1173.22</v>
      </c>
      <c r="F779" s="104">
        <f>E779/D779*100</f>
        <v>58.660999999999994</v>
      </c>
    </row>
    <row r="780" spans="1:6" s="15" customFormat="1" ht="15">
      <c r="A780" s="55" t="s">
        <v>384</v>
      </c>
      <c r="B780" s="204" t="s">
        <v>104</v>
      </c>
      <c r="C780" s="224"/>
      <c r="D780" s="15">
        <v>8000</v>
      </c>
      <c r="E780" s="15">
        <v>8000</v>
      </c>
      <c r="F780" s="104">
        <f>E780/D780*100</f>
        <v>100</v>
      </c>
    </row>
    <row r="781" spans="1:6" s="15" customFormat="1" ht="15">
      <c r="A781" s="55" t="s">
        <v>384</v>
      </c>
      <c r="B781" s="204" t="s">
        <v>105</v>
      </c>
      <c r="C781" s="224"/>
      <c r="D781" s="15">
        <v>16000</v>
      </c>
      <c r="E781" s="15">
        <v>16000</v>
      </c>
      <c r="F781" s="104">
        <f>E781/D781*100</f>
        <v>100</v>
      </c>
    </row>
    <row r="782" spans="3:6" s="15" customFormat="1" ht="15">
      <c r="C782" s="16"/>
      <c r="F782" s="104"/>
    </row>
    <row r="783" spans="1:6" s="15" customFormat="1" ht="16.5" thickBot="1">
      <c r="A783" s="180" t="s">
        <v>464</v>
      </c>
      <c r="B783" s="270"/>
      <c r="C783" s="270"/>
      <c r="D783" s="50">
        <f>SUM(D785,D792)</f>
        <v>235900</v>
      </c>
      <c r="E783" s="50">
        <f>SUM(E785,E792)</f>
        <v>234955.87</v>
      </c>
      <c r="F783" s="119">
        <f>E783/D783*100</f>
        <v>99.59977532852903</v>
      </c>
    </row>
    <row r="784" spans="3:6" s="15" customFormat="1" ht="15">
      <c r="C784" s="16"/>
      <c r="F784" s="104"/>
    </row>
    <row r="785" spans="1:6" s="15" customFormat="1" ht="15.75">
      <c r="A785" s="51" t="s">
        <v>543</v>
      </c>
      <c r="C785" s="16"/>
      <c r="D785" s="86">
        <f>SUM(D786:D790)</f>
        <v>135040</v>
      </c>
      <c r="E785" s="86">
        <f>SUM(E786:E790)</f>
        <v>134276.71</v>
      </c>
      <c r="F785" s="123">
        <f aca="true" t="shared" si="14" ref="F785:F790">E785/D785*100</f>
        <v>99.4347674763033</v>
      </c>
    </row>
    <row r="786" spans="1:6" s="15" customFormat="1" ht="15.75">
      <c r="A786" s="55" t="s">
        <v>384</v>
      </c>
      <c r="B786" s="231" t="s">
        <v>465</v>
      </c>
      <c r="C786" s="235"/>
      <c r="D786" s="15">
        <v>65900</v>
      </c>
      <c r="E786" s="15">
        <v>65896.56</v>
      </c>
      <c r="F786" s="104">
        <f t="shared" si="14"/>
        <v>99.99477996965098</v>
      </c>
    </row>
    <row r="787" spans="1:6" s="15" customFormat="1" ht="15.75">
      <c r="A787" s="55" t="s">
        <v>384</v>
      </c>
      <c r="B787" s="231" t="s">
        <v>574</v>
      </c>
      <c r="C787" s="188"/>
      <c r="D787" s="15">
        <v>8000</v>
      </c>
      <c r="E787" s="15">
        <v>7989.12</v>
      </c>
      <c r="F787" s="104">
        <f t="shared" si="14"/>
        <v>99.864</v>
      </c>
    </row>
    <row r="788" spans="1:6" s="15" customFormat="1" ht="36" customHeight="1">
      <c r="A788" s="55" t="s">
        <v>384</v>
      </c>
      <c r="B788" s="231" t="s">
        <v>431</v>
      </c>
      <c r="C788" s="235"/>
      <c r="D788" s="15">
        <v>20930</v>
      </c>
      <c r="E788" s="15">
        <v>20782.97</v>
      </c>
      <c r="F788" s="104">
        <f t="shared" si="14"/>
        <v>99.29751552795032</v>
      </c>
    </row>
    <row r="789" spans="1:6" s="15" customFormat="1" ht="15.75">
      <c r="A789" s="55" t="s">
        <v>384</v>
      </c>
      <c r="B789" s="231" t="s">
        <v>466</v>
      </c>
      <c r="C789" s="235"/>
      <c r="D789" s="15">
        <v>150</v>
      </c>
      <c r="E789" s="15">
        <v>105.48</v>
      </c>
      <c r="F789" s="104">
        <f t="shared" si="14"/>
        <v>70.32000000000001</v>
      </c>
    </row>
    <row r="790" spans="1:6" s="15" customFormat="1" ht="34.5" customHeight="1">
      <c r="A790" s="55" t="s">
        <v>384</v>
      </c>
      <c r="B790" s="231" t="s">
        <v>95</v>
      </c>
      <c r="C790" s="235"/>
      <c r="D790" s="15">
        <v>40060</v>
      </c>
      <c r="E790" s="15">
        <v>39502.58</v>
      </c>
      <c r="F790" s="104">
        <f t="shared" si="14"/>
        <v>98.6085371942087</v>
      </c>
    </row>
    <row r="791" spans="2:6" s="15" customFormat="1" ht="15.75">
      <c r="B791" s="52"/>
      <c r="C791" s="16"/>
      <c r="D791" s="87"/>
      <c r="E791" s="87"/>
      <c r="F791" s="124"/>
    </row>
    <row r="792" spans="1:6" s="15" customFormat="1" ht="15.75">
      <c r="A792" s="51" t="s">
        <v>544</v>
      </c>
      <c r="C792" s="16"/>
      <c r="D792" s="86">
        <f>SUM(D793:D797)</f>
        <v>100860</v>
      </c>
      <c r="E792" s="86">
        <f>SUM(E793:E797)</f>
        <v>100679.16</v>
      </c>
      <c r="F792" s="123">
        <f aca="true" t="shared" si="15" ref="F792:F797">E792/D792*100</f>
        <v>99.8207019631172</v>
      </c>
    </row>
    <row r="793" spans="1:6" s="15" customFormat="1" ht="15.75">
      <c r="A793" s="55" t="s">
        <v>384</v>
      </c>
      <c r="B793" s="231" t="s">
        <v>467</v>
      </c>
      <c r="C793" s="235"/>
      <c r="D793" s="15">
        <v>62750</v>
      </c>
      <c r="E793" s="15">
        <v>62735.07</v>
      </c>
      <c r="F793" s="104">
        <f t="shared" si="15"/>
        <v>99.97620717131474</v>
      </c>
    </row>
    <row r="794" spans="1:6" s="15" customFormat="1" ht="36" customHeight="1">
      <c r="A794" s="55" t="s">
        <v>384</v>
      </c>
      <c r="B794" s="231" t="s">
        <v>431</v>
      </c>
      <c r="C794" s="235"/>
      <c r="D794" s="15">
        <v>18700</v>
      </c>
      <c r="E794" s="15">
        <v>18596.32</v>
      </c>
      <c r="F794" s="104">
        <f t="shared" si="15"/>
        <v>99.44556149732621</v>
      </c>
    </row>
    <row r="795" spans="1:6" s="15" customFormat="1" ht="15.75">
      <c r="A795" s="55" t="s">
        <v>384</v>
      </c>
      <c r="B795" s="231" t="s">
        <v>466</v>
      </c>
      <c r="C795" s="235"/>
      <c r="D795" s="15">
        <v>100</v>
      </c>
      <c r="E795" s="15">
        <v>64.77</v>
      </c>
      <c r="F795" s="104">
        <f t="shared" si="15"/>
        <v>64.77</v>
      </c>
    </row>
    <row r="796" spans="1:6" s="15" customFormat="1" ht="15.75">
      <c r="A796" s="55" t="s">
        <v>384</v>
      </c>
      <c r="B796" s="52" t="s">
        <v>468</v>
      </c>
      <c r="C796" s="16"/>
      <c r="D796" s="15">
        <v>7000</v>
      </c>
      <c r="E796" s="15">
        <v>6995</v>
      </c>
      <c r="F796" s="104">
        <f t="shared" si="15"/>
        <v>99.92857142857143</v>
      </c>
    </row>
    <row r="797" spans="1:6" s="15" customFormat="1" ht="15.75">
      <c r="A797" s="55" t="s">
        <v>384</v>
      </c>
      <c r="B797" s="231" t="s">
        <v>469</v>
      </c>
      <c r="C797" s="235"/>
      <c r="D797" s="15">
        <v>12310</v>
      </c>
      <c r="E797" s="15">
        <v>12288</v>
      </c>
      <c r="F797" s="104">
        <f t="shared" si="15"/>
        <v>99.821283509342</v>
      </c>
    </row>
    <row r="798" spans="3:6" s="15" customFormat="1" ht="15">
      <c r="C798" s="16"/>
      <c r="F798" s="104"/>
    </row>
    <row r="799" spans="1:6" s="15" customFormat="1" ht="16.5" thickBot="1">
      <c r="A799" s="70" t="s">
        <v>470</v>
      </c>
      <c r="B799" s="76"/>
      <c r="C799" s="77"/>
      <c r="D799" s="50">
        <f>SUM(D801)</f>
        <v>56000</v>
      </c>
      <c r="E799" s="50">
        <f>SUM(E801)</f>
        <v>55933.68</v>
      </c>
      <c r="F799" s="119">
        <f>E799/D799*100</f>
        <v>99.88157142857142</v>
      </c>
    </row>
    <row r="800" spans="3:6" s="15" customFormat="1" ht="15">
      <c r="C800" s="16"/>
      <c r="F800" s="104"/>
    </row>
    <row r="801" spans="1:6" s="15" customFormat="1" ht="15.75">
      <c r="A801" s="51" t="s">
        <v>545</v>
      </c>
      <c r="C801" s="16"/>
      <c r="D801" s="86">
        <f>SUM(D802:D805)</f>
        <v>56000</v>
      </c>
      <c r="E801" s="86">
        <f>SUM(E802:E805)</f>
        <v>55933.68</v>
      </c>
      <c r="F801" s="123">
        <f>E801/D801*100</f>
        <v>99.88157142857142</v>
      </c>
    </row>
    <row r="802" spans="1:6" s="15" customFormat="1" ht="35.25" customHeight="1">
      <c r="A802" s="55" t="s">
        <v>384</v>
      </c>
      <c r="B802" s="231" t="s">
        <v>111</v>
      </c>
      <c r="C802" s="235"/>
      <c r="D802" s="15">
        <v>9330</v>
      </c>
      <c r="E802" s="15">
        <v>9326.42</v>
      </c>
      <c r="F802" s="104">
        <f>E802/D802*100</f>
        <v>99.96162915326903</v>
      </c>
    </row>
    <row r="803" spans="1:6" s="15" customFormat="1" ht="30" customHeight="1">
      <c r="A803" s="55" t="s">
        <v>384</v>
      </c>
      <c r="B803" s="231" t="s">
        <v>471</v>
      </c>
      <c r="C803" s="235"/>
      <c r="D803" s="15">
        <v>25900</v>
      </c>
      <c r="E803" s="15">
        <v>25884.63</v>
      </c>
      <c r="F803" s="104">
        <f>E803/D803*100</f>
        <v>99.94065637065638</v>
      </c>
    </row>
    <row r="804" spans="1:6" s="15" customFormat="1" ht="35.25" customHeight="1">
      <c r="A804" s="55" t="s">
        <v>384</v>
      </c>
      <c r="B804" s="231" t="s">
        <v>118</v>
      </c>
      <c r="C804" s="235"/>
      <c r="D804" s="15">
        <v>13060</v>
      </c>
      <c r="E804" s="15">
        <v>13022.21</v>
      </c>
      <c r="F804" s="104">
        <f>E804/D804*100</f>
        <v>99.71064318529862</v>
      </c>
    </row>
    <row r="805" spans="1:6" s="15" customFormat="1" ht="15.75">
      <c r="A805" s="55" t="s">
        <v>384</v>
      </c>
      <c r="B805" s="52" t="s">
        <v>472</v>
      </c>
      <c r="C805" s="16"/>
      <c r="D805" s="15">
        <v>7710</v>
      </c>
      <c r="E805" s="15">
        <v>7700.42</v>
      </c>
      <c r="F805" s="104">
        <f>E805/D805*100</f>
        <v>99.8757457846952</v>
      </c>
    </row>
    <row r="806" spans="1:6" s="15" customFormat="1" ht="15.75">
      <c r="A806" s="103" t="s">
        <v>490</v>
      </c>
      <c r="B806" s="246" t="s">
        <v>96</v>
      </c>
      <c r="C806" s="235"/>
      <c r="F806" s="104"/>
    </row>
    <row r="807" spans="3:6" s="15" customFormat="1" ht="15.75">
      <c r="C807" s="79" t="s">
        <v>97</v>
      </c>
      <c r="E807" s="15">
        <v>12746.77</v>
      </c>
      <c r="F807" s="104"/>
    </row>
    <row r="808" spans="3:6" s="15" customFormat="1" ht="15.75">
      <c r="C808" s="79" t="s">
        <v>98</v>
      </c>
      <c r="E808" s="15">
        <v>4377.75</v>
      </c>
      <c r="F808" s="104"/>
    </row>
    <row r="809" spans="3:6" s="15" customFormat="1" ht="15.75">
      <c r="C809" s="79" t="s">
        <v>100</v>
      </c>
      <c r="E809" s="15">
        <v>7637.79</v>
      </c>
      <c r="F809" s="104"/>
    </row>
    <row r="810" spans="3:6" s="15" customFormat="1" ht="15.75">
      <c r="C810" s="79" t="s">
        <v>99</v>
      </c>
      <c r="E810" s="53">
        <v>5592.16</v>
      </c>
      <c r="F810" s="104"/>
    </row>
    <row r="811" spans="3:6" s="15" customFormat="1" ht="16.5" thickBot="1">
      <c r="C811" s="16"/>
      <c r="E811" s="18">
        <f>SUM(E807:E810)</f>
        <v>30354.47</v>
      </c>
      <c r="F811" s="104"/>
    </row>
    <row r="812" spans="1:6" s="15" customFormat="1" ht="16.5" thickBot="1">
      <c r="A812" s="244" t="s">
        <v>473</v>
      </c>
      <c r="B812" s="245"/>
      <c r="C812" s="245"/>
      <c r="D812" s="100">
        <f>SUM(D352,D372,D391,D417,D425,D432,D488,D510,D554,D562,D567,D568,D573,D676,D695,D739,D753,D783,D799)</f>
        <v>12723240.8</v>
      </c>
      <c r="E812" s="100">
        <f>SUM(E352,E372,E391,E417,E425,E432,E488,E510,E554,E562,E568,E573,E676,E695,E739,E753,E783,E799)</f>
        <v>12066179.969999999</v>
      </c>
      <c r="F812" s="126">
        <f>E812/D812*100</f>
        <v>94.83574318580843</v>
      </c>
    </row>
    <row r="813" spans="1:6" s="15" customFormat="1" ht="15.75">
      <c r="A813" s="95"/>
      <c r="B813" s="84"/>
      <c r="C813" s="84"/>
      <c r="D813" s="19"/>
      <c r="E813" s="19"/>
      <c r="F813" s="109"/>
    </row>
    <row r="814" spans="1:6" s="15" customFormat="1" ht="15.75">
      <c r="A814" s="95"/>
      <c r="B814" s="84"/>
      <c r="C814" s="84"/>
      <c r="D814" s="19"/>
      <c r="E814" s="19"/>
      <c r="F814" s="109"/>
    </row>
    <row r="815" spans="1:6" s="15" customFormat="1" ht="15.75">
      <c r="A815" s="95"/>
      <c r="B815" s="84"/>
      <c r="C815" s="84"/>
      <c r="D815" s="19"/>
      <c r="E815" s="19"/>
      <c r="F815" s="109"/>
    </row>
    <row r="816" spans="1:6" s="15" customFormat="1" ht="15.75">
      <c r="A816" s="95"/>
      <c r="B816" s="84"/>
      <c r="C816" s="84"/>
      <c r="D816" s="19"/>
      <c r="E816" s="19"/>
      <c r="F816" s="109"/>
    </row>
    <row r="817" spans="1:6" s="15" customFormat="1" ht="15.75">
      <c r="A817" s="95"/>
      <c r="B817" s="84"/>
      <c r="C817" s="84"/>
      <c r="D817" s="19"/>
      <c r="E817" s="19"/>
      <c r="F817" s="109"/>
    </row>
    <row r="818" spans="1:6" s="15" customFormat="1" ht="15.75">
      <c r="A818" s="95"/>
      <c r="B818" s="84"/>
      <c r="C818" s="84"/>
      <c r="D818" s="19"/>
      <c r="E818" s="19"/>
      <c r="F818" s="109"/>
    </row>
    <row r="819" spans="1:6" s="15" customFormat="1" ht="15.75">
      <c r="A819" s="95"/>
      <c r="B819" s="84"/>
      <c r="C819" s="84"/>
      <c r="D819" s="19"/>
      <c r="E819" s="19"/>
      <c r="F819" s="109"/>
    </row>
    <row r="820" spans="1:6" s="15" customFormat="1" ht="15.75">
      <c r="A820" s="95"/>
      <c r="B820" s="84"/>
      <c r="C820" s="84"/>
      <c r="D820" s="19"/>
      <c r="E820" s="19"/>
      <c r="F820" s="109"/>
    </row>
    <row r="821" spans="3:6" s="15" customFormat="1" ht="15">
      <c r="C821" s="16"/>
      <c r="F821" s="104"/>
    </row>
    <row r="822" spans="3:6" s="15" customFormat="1" ht="15">
      <c r="C822" s="16"/>
      <c r="F822" s="104"/>
    </row>
    <row r="823" spans="1:6" s="15" customFormat="1" ht="15.75">
      <c r="A823" s="206" t="s">
        <v>474</v>
      </c>
      <c r="B823" s="235"/>
      <c r="C823" s="235"/>
      <c r="F823" s="104"/>
    </row>
    <row r="824" spans="3:6" s="15" customFormat="1" ht="15">
      <c r="C824" s="16"/>
      <c r="F824" s="104"/>
    </row>
    <row r="825" spans="1:6" s="15" customFormat="1" ht="15.75">
      <c r="A825" s="55"/>
      <c r="B825" s="223" t="s">
        <v>2</v>
      </c>
      <c r="C825" s="224"/>
      <c r="F825" s="104"/>
    </row>
    <row r="826" spans="1:6" s="15" customFormat="1" ht="15.75">
      <c r="A826" s="55" t="s">
        <v>384</v>
      </c>
      <c r="B826" s="223" t="s">
        <v>222</v>
      </c>
      <c r="C826" s="224"/>
      <c r="D826" s="19">
        <v>30800</v>
      </c>
      <c r="E826" s="19">
        <v>30800</v>
      </c>
      <c r="F826" s="121">
        <f>E826/D826*100</f>
        <v>100</v>
      </c>
    </row>
    <row r="827" spans="1:6" s="15" customFormat="1" ht="15.75">
      <c r="A827" s="55" t="s">
        <v>384</v>
      </c>
      <c r="B827" s="223" t="s">
        <v>223</v>
      </c>
      <c r="C827" s="224"/>
      <c r="D827" s="19">
        <v>133333</v>
      </c>
      <c r="E827" s="19">
        <v>133333.34</v>
      </c>
      <c r="F827" s="121">
        <f>E827/D827*100</f>
        <v>100.0002550006375</v>
      </c>
    </row>
    <row r="828" spans="1:6" s="15" customFormat="1" ht="30" customHeight="1">
      <c r="A828" s="55" t="s">
        <v>384</v>
      </c>
      <c r="B828" s="231" t="s">
        <v>224</v>
      </c>
      <c r="C828" s="188"/>
      <c r="D828" s="19">
        <v>62400</v>
      </c>
      <c r="E828" s="19">
        <v>62400</v>
      </c>
      <c r="F828" s="121">
        <f>E828/D828*100</f>
        <v>100</v>
      </c>
    </row>
    <row r="829" spans="1:6" s="15" customFormat="1" ht="15.75">
      <c r="A829" s="55"/>
      <c r="B829" s="58"/>
      <c r="C829" s="3"/>
      <c r="D829" s="19"/>
      <c r="E829" s="19"/>
      <c r="F829" s="121"/>
    </row>
    <row r="830" spans="1:6" s="15" customFormat="1" ht="15">
      <c r="A830" s="241" t="s">
        <v>39</v>
      </c>
      <c r="B830" s="242"/>
      <c r="C830" s="242"/>
      <c r="D830" s="27">
        <v>226533</v>
      </c>
      <c r="E830" s="27">
        <v>226533.34</v>
      </c>
      <c r="F830" s="125">
        <f>E830/D830*100</f>
        <v>100.00015008850806</v>
      </c>
    </row>
    <row r="831" spans="1:6" s="15" customFormat="1" ht="15.75">
      <c r="A831" s="55"/>
      <c r="B831" s="58"/>
      <c r="C831" s="3"/>
      <c r="D831" s="19"/>
      <c r="E831" s="19"/>
      <c r="F831" s="121"/>
    </row>
    <row r="832" spans="3:6" s="15" customFormat="1" ht="15.75" thickBot="1">
      <c r="C832" s="16"/>
      <c r="F832" s="104"/>
    </row>
    <row r="833" spans="1:6" s="15" customFormat="1" ht="16.5" thickBot="1">
      <c r="A833" s="96" t="s">
        <v>475</v>
      </c>
      <c r="B833" s="44"/>
      <c r="C833" s="43"/>
      <c r="D833" s="100">
        <f>SUM(D826:D828,D812)</f>
        <v>12949773.8</v>
      </c>
      <c r="E833" s="100">
        <f>SUM(E826:E828,E812)</f>
        <v>12292713.309999999</v>
      </c>
      <c r="F833" s="126">
        <f>E833/D833*100</f>
        <v>94.92608519540316</v>
      </c>
    </row>
    <row r="834" spans="3:6" s="15" customFormat="1" ht="15">
      <c r="C834" s="16"/>
      <c r="F834" s="104"/>
    </row>
    <row r="835" spans="3:6" s="15" customFormat="1" ht="15">
      <c r="C835" s="16"/>
      <c r="F835" s="104"/>
    </row>
    <row r="836" spans="2:6" s="15" customFormat="1" ht="15">
      <c r="B836" s="5" t="s">
        <v>3</v>
      </c>
      <c r="C836" s="5"/>
      <c r="F836" s="104"/>
    </row>
    <row r="837" spans="3:6" s="15" customFormat="1" ht="15">
      <c r="C837" s="16"/>
      <c r="F837" s="104"/>
    </row>
    <row r="838" spans="2:4" ht="18">
      <c r="B838" s="4" t="s">
        <v>378</v>
      </c>
      <c r="C838" s="6" t="s">
        <v>155</v>
      </c>
      <c r="D838" s="15" t="s">
        <v>154</v>
      </c>
    </row>
    <row r="841" spans="2:3" ht="18">
      <c r="B841" s="243" t="s">
        <v>219</v>
      </c>
      <c r="C841" s="224"/>
    </row>
    <row r="842" spans="2:3" ht="18">
      <c r="B842" s="97"/>
      <c r="C842" s="3"/>
    </row>
    <row r="843" spans="2:4" ht="18">
      <c r="B843" s="48"/>
      <c r="C843" s="230"/>
      <c r="D843" s="230"/>
    </row>
    <row r="844" spans="2:4" ht="18">
      <c r="B844" s="48"/>
      <c r="C844" s="230"/>
      <c r="D844" s="230"/>
    </row>
    <row r="845" spans="2:5" ht="36.75" customHeight="1">
      <c r="B845" s="98"/>
      <c r="C845" s="255"/>
      <c r="D845" s="255"/>
      <c r="E845" s="18"/>
    </row>
    <row r="846" spans="2:5" ht="36.75" customHeight="1">
      <c r="B846" s="98"/>
      <c r="C846" s="146"/>
      <c r="D846" s="146"/>
      <c r="E846" s="18"/>
    </row>
    <row r="847" spans="2:5" ht="36.75" customHeight="1">
      <c r="B847" s="98"/>
      <c r="C847" s="146"/>
      <c r="D847" s="146"/>
      <c r="E847" s="18"/>
    </row>
    <row r="848" spans="2:5" ht="36.75" customHeight="1">
      <c r="B848" s="98"/>
      <c r="C848" s="146"/>
      <c r="D848" s="146"/>
      <c r="E848" s="18"/>
    </row>
    <row r="849" spans="2:5" ht="36.75" customHeight="1">
      <c r="B849" s="98"/>
      <c r="C849" s="146"/>
      <c r="D849" s="146"/>
      <c r="E849" s="18"/>
    </row>
    <row r="850" spans="2:4" ht="18">
      <c r="B850" s="48"/>
      <c r="C850" s="235"/>
      <c r="D850" s="235"/>
    </row>
    <row r="851" spans="2:4" ht="18">
      <c r="B851" s="48"/>
      <c r="C851" s="230"/>
      <c r="D851" s="230"/>
    </row>
    <row r="852" spans="2:4" ht="18">
      <c r="B852" s="48"/>
      <c r="C852" s="32"/>
      <c r="D852" s="32"/>
    </row>
    <row r="853" spans="2:4" ht="18">
      <c r="B853" s="48"/>
      <c r="C853" s="32"/>
      <c r="D853" s="32"/>
    </row>
    <row r="854" spans="2:4" ht="18">
      <c r="B854" s="48"/>
      <c r="C854" s="230"/>
      <c r="D854" s="224"/>
    </row>
    <row r="855" spans="2:4" ht="18">
      <c r="B855" s="48"/>
      <c r="C855" s="32"/>
      <c r="D855" s="3"/>
    </row>
    <row r="856" spans="2:4" ht="18">
      <c r="B856" s="48"/>
      <c r="C856" s="32"/>
      <c r="D856" s="3"/>
    </row>
    <row r="857" spans="2:4" ht="18.75" customHeight="1">
      <c r="B857" s="48"/>
      <c r="C857" s="230"/>
      <c r="D857" s="224"/>
    </row>
    <row r="858" spans="2:4" ht="23.25">
      <c r="B858" s="253" t="s">
        <v>214</v>
      </c>
      <c r="C858" s="254"/>
      <c r="D858" s="254"/>
    </row>
    <row r="859" spans="2:4" ht="23.25">
      <c r="B859" s="159"/>
      <c r="C859" s="160"/>
      <c r="D859" s="160"/>
    </row>
    <row r="860" spans="2:6" ht="33" customHeight="1">
      <c r="B860" s="158" t="s">
        <v>268</v>
      </c>
      <c r="C860" s="146" t="s">
        <v>189</v>
      </c>
      <c r="D860" s="31"/>
      <c r="E860" s="86">
        <v>-250260.63</v>
      </c>
      <c r="F860" s="104" t="s">
        <v>190</v>
      </c>
    </row>
    <row r="861" spans="2:4" ht="20.25">
      <c r="B861" s="157"/>
      <c r="C861" s="1"/>
      <c r="D861" s="1"/>
    </row>
    <row r="862" spans="2:6" ht="90" customHeight="1">
      <c r="B862" s="256" t="s">
        <v>196</v>
      </c>
      <c r="C862" s="256"/>
      <c r="D862" s="256"/>
      <c r="E862" s="15">
        <v>274983.94</v>
      </c>
      <c r="F862" s="104" t="s">
        <v>190</v>
      </c>
    </row>
    <row r="863" spans="2:6" ht="65.25" customHeight="1">
      <c r="B863" s="218" t="s">
        <v>195</v>
      </c>
      <c r="C863" s="219"/>
      <c r="D863" s="219"/>
      <c r="E863" s="15">
        <v>76487.78</v>
      </c>
      <c r="F863" s="104" t="s">
        <v>190</v>
      </c>
    </row>
    <row r="864" spans="2:6" ht="48.75" customHeight="1">
      <c r="B864" s="98" t="s">
        <v>392</v>
      </c>
      <c r="C864" s="146" t="s">
        <v>87</v>
      </c>
      <c r="D864" s="31"/>
      <c r="E864" s="86">
        <v>657060.49</v>
      </c>
      <c r="F864" s="104" t="s">
        <v>190</v>
      </c>
    </row>
    <row r="865" spans="2:4" ht="19.5" customHeight="1">
      <c r="B865" s="11"/>
      <c r="C865" s="2"/>
      <c r="D865" s="2"/>
    </row>
    <row r="866" spans="2:6" ht="57.75" customHeight="1">
      <c r="B866" s="218" t="s">
        <v>197</v>
      </c>
      <c r="C866" s="219"/>
      <c r="D866" s="219"/>
      <c r="E866" s="15">
        <v>274983.94</v>
      </c>
      <c r="F866" s="104" t="s">
        <v>190</v>
      </c>
    </row>
    <row r="867" spans="2:6" ht="50.25" customHeight="1">
      <c r="B867" s="218" t="s">
        <v>192</v>
      </c>
      <c r="C867" s="219"/>
      <c r="D867" s="31"/>
      <c r="E867" s="15">
        <v>27139.02</v>
      </c>
      <c r="F867" s="104" t="s">
        <v>190</v>
      </c>
    </row>
    <row r="868" spans="2:6" ht="33" customHeight="1">
      <c r="B868" s="218" t="s">
        <v>193</v>
      </c>
      <c r="C868" s="219"/>
      <c r="D868" s="31"/>
      <c r="E868" s="15">
        <v>76627.38</v>
      </c>
      <c r="F868" s="104" t="s">
        <v>190</v>
      </c>
    </row>
    <row r="869" spans="2:6" ht="90.75" customHeight="1">
      <c r="B869" s="218" t="s">
        <v>46</v>
      </c>
      <c r="C869" s="219"/>
      <c r="D869" s="31"/>
      <c r="E869" s="15">
        <v>130000</v>
      </c>
      <c r="F869" s="104" t="s">
        <v>190</v>
      </c>
    </row>
    <row r="870" spans="2:6" ht="49.5" customHeight="1">
      <c r="B870" s="218" t="s">
        <v>194</v>
      </c>
      <c r="C870" s="219"/>
      <c r="D870" s="31"/>
      <c r="E870" s="15">
        <v>66649.78</v>
      </c>
      <c r="F870" s="104" t="s">
        <v>190</v>
      </c>
    </row>
    <row r="871" spans="2:6" ht="38.25" customHeight="1">
      <c r="B871" s="251" t="s">
        <v>191</v>
      </c>
      <c r="C871" s="252"/>
      <c r="D871" s="252"/>
      <c r="E871" s="170">
        <v>406799.86</v>
      </c>
      <c r="F871" s="171" t="s">
        <v>190</v>
      </c>
    </row>
    <row r="872" spans="2:4" ht="38.25" customHeight="1">
      <c r="B872" s="48"/>
      <c r="C872" s="31"/>
      <c r="D872" s="31"/>
    </row>
    <row r="873" spans="2:4" ht="38.25" customHeight="1">
      <c r="B873" s="48"/>
      <c r="C873" s="31"/>
      <c r="D873" s="31"/>
    </row>
    <row r="874" spans="2:4" ht="38.25" customHeight="1">
      <c r="B874" s="48"/>
      <c r="C874" s="31"/>
      <c r="D874" s="31"/>
    </row>
    <row r="875" spans="2:3" ht="18">
      <c r="B875" s="48"/>
      <c r="C875" s="32"/>
    </row>
    <row r="876" ht="18">
      <c r="E876" s="147" t="s">
        <v>137</v>
      </c>
    </row>
    <row r="877" spans="1:6" ht="41.25" customHeight="1">
      <c r="A877" s="220" t="s">
        <v>476</v>
      </c>
      <c r="B877" s="220"/>
      <c r="C877" s="220"/>
      <c r="D877" s="220"/>
      <c r="E877" s="220"/>
      <c r="F877" s="220"/>
    </row>
    <row r="879" spans="2:5" ht="18">
      <c r="B879" s="223" t="s">
        <v>168</v>
      </c>
      <c r="C879" s="224"/>
      <c r="E879" s="129"/>
    </row>
    <row r="881" spans="1:3" ht="18.75">
      <c r="A881" s="222" t="s">
        <v>477</v>
      </c>
      <c r="B881" s="222"/>
      <c r="C881" s="222"/>
    </row>
    <row r="883" spans="1:3" ht="18.75">
      <c r="A883" s="222" t="s">
        <v>478</v>
      </c>
      <c r="B883" s="222"/>
      <c r="C883" s="222"/>
    </row>
    <row r="884" spans="4:5" ht="18">
      <c r="D884" s="128" t="s">
        <v>263</v>
      </c>
      <c r="E884" s="130" t="s">
        <v>264</v>
      </c>
    </row>
    <row r="885" spans="1:5" ht="18.75">
      <c r="A885" s="222" t="s">
        <v>479</v>
      </c>
      <c r="B885" s="222"/>
      <c r="C885" s="222"/>
      <c r="E885" s="15">
        <v>2342.94</v>
      </c>
    </row>
    <row r="887" spans="1:3" ht="18.75">
      <c r="A887" s="222" t="s">
        <v>480</v>
      </c>
      <c r="B887" s="222"/>
      <c r="C887" s="222"/>
    </row>
    <row r="889" spans="1:5" ht="19.5" customHeight="1">
      <c r="A889" s="221" t="s">
        <v>481</v>
      </c>
      <c r="B889" s="221"/>
      <c r="C889" s="221"/>
      <c r="D889" s="15">
        <v>13500</v>
      </c>
      <c r="E889" s="15">
        <v>10187.95</v>
      </c>
    </row>
    <row r="890" spans="1:5" ht="37.5" customHeight="1">
      <c r="A890" s="257" t="s">
        <v>482</v>
      </c>
      <c r="B890" s="257"/>
      <c r="C890" s="257"/>
      <c r="D890" s="15">
        <v>0</v>
      </c>
      <c r="E890" s="15">
        <v>0</v>
      </c>
    </row>
    <row r="891" spans="1:5" ht="18.75">
      <c r="A891" s="222" t="s">
        <v>483</v>
      </c>
      <c r="B891" s="222"/>
      <c r="C891" s="222"/>
      <c r="D891" s="15">
        <v>100</v>
      </c>
      <c r="E891" s="15">
        <v>94.35</v>
      </c>
    </row>
    <row r="893" spans="1:5" ht="18.75">
      <c r="A893" s="249" t="s">
        <v>484</v>
      </c>
      <c r="B893" s="250"/>
      <c r="C893" s="250"/>
      <c r="D893" s="27">
        <f>SUM(D885:D891)</f>
        <v>13600</v>
      </c>
      <c r="E893" s="27">
        <v>12625.24</v>
      </c>
    </row>
    <row r="895" spans="1:3" ht="18.75">
      <c r="A895" s="222" t="s">
        <v>485</v>
      </c>
      <c r="B895" s="222"/>
      <c r="C895" s="222"/>
    </row>
    <row r="897" spans="1:5" ht="18.75">
      <c r="A897" s="222" t="s">
        <v>486</v>
      </c>
      <c r="B897" s="222"/>
      <c r="C897" s="222"/>
      <c r="D897" s="15">
        <v>1000</v>
      </c>
      <c r="E897" s="15">
        <v>1522.88</v>
      </c>
    </row>
    <row r="898" ht="18.75">
      <c r="C898" s="99"/>
    </row>
    <row r="899" ht="18.75">
      <c r="C899" s="99"/>
    </row>
    <row r="900" spans="1:5" ht="18.75">
      <c r="A900" s="222" t="s">
        <v>487</v>
      </c>
      <c r="B900" s="222"/>
      <c r="C900" s="222"/>
      <c r="D900" s="15">
        <v>12600</v>
      </c>
      <c r="E900" s="15">
        <v>2316.78</v>
      </c>
    </row>
    <row r="902" spans="1:5" ht="18.75">
      <c r="A902" s="249" t="s">
        <v>488</v>
      </c>
      <c r="B902" s="250"/>
      <c r="C902" s="250"/>
      <c r="D902" s="27">
        <f>SUM(D897,D900)</f>
        <v>13600</v>
      </c>
      <c r="E902" s="131">
        <f>SUM(E897,E900)</f>
        <v>3839.6600000000003</v>
      </c>
    </row>
    <row r="904" spans="1:5" ht="18.75">
      <c r="A904" s="222" t="s">
        <v>489</v>
      </c>
      <c r="B904" s="222"/>
      <c r="C904" s="222"/>
      <c r="D904" s="15">
        <v>0</v>
      </c>
      <c r="E904" s="15">
        <v>8785.58</v>
      </c>
    </row>
    <row r="906" spans="1:5" ht="18.75">
      <c r="A906" s="247" t="s">
        <v>484</v>
      </c>
      <c r="B906" s="248"/>
      <c r="C906" s="248"/>
      <c r="D906" s="27">
        <f>SUM(D904,D902)</f>
        <v>13600</v>
      </c>
      <c r="E906" s="131">
        <f>SUM(E904,E902)</f>
        <v>12625.24</v>
      </c>
    </row>
    <row r="907" spans="1:5" ht="18.75">
      <c r="A907" s="148"/>
      <c r="B907" s="47"/>
      <c r="C907" s="47"/>
      <c r="D907" s="19"/>
      <c r="E907" s="19"/>
    </row>
    <row r="909" spans="3:5" ht="18">
      <c r="C909" s="5" t="s">
        <v>221</v>
      </c>
      <c r="D909" s="48" t="s">
        <v>5</v>
      </c>
      <c r="E909" s="32"/>
    </row>
    <row r="910" ht="18">
      <c r="C910" s="16"/>
    </row>
    <row r="911" spans="3:5" ht="18">
      <c r="C911" s="6" t="s">
        <v>155</v>
      </c>
      <c r="D911" s="14" t="s">
        <v>153</v>
      </c>
      <c r="E911" s="14"/>
    </row>
    <row r="912" spans="4:5" ht="18">
      <c r="D912" s="145"/>
      <c r="E912" s="3"/>
    </row>
    <row r="913" spans="2:3" ht="18">
      <c r="B913" s="97" t="s">
        <v>220</v>
      </c>
      <c r="C913" s="3"/>
    </row>
  </sheetData>
  <mergeCells count="323">
    <mergeCell ref="C26:D26"/>
    <mergeCell ref="B786:C786"/>
    <mergeCell ref="B616:C616"/>
    <mergeCell ref="B637:C637"/>
    <mergeCell ref="B619:C619"/>
    <mergeCell ref="B634:C634"/>
    <mergeCell ref="A624:C624"/>
    <mergeCell ref="B588:C588"/>
    <mergeCell ref="B673:C673"/>
    <mergeCell ref="B639:C639"/>
    <mergeCell ref="C22:D22"/>
    <mergeCell ref="A783:C783"/>
    <mergeCell ref="B504:C504"/>
    <mergeCell ref="A503:C503"/>
    <mergeCell ref="B517:C517"/>
    <mergeCell ref="B519:C519"/>
    <mergeCell ref="B515:C515"/>
    <mergeCell ref="B579:C579"/>
    <mergeCell ref="A638:C638"/>
    <mergeCell ref="B585:C585"/>
    <mergeCell ref="B750:C750"/>
    <mergeCell ref="B628:C628"/>
    <mergeCell ref="B646:C646"/>
    <mergeCell ref="B633:C633"/>
    <mergeCell ref="B636:C636"/>
    <mergeCell ref="B642:C642"/>
    <mergeCell ref="B645:C645"/>
    <mergeCell ref="A631:C631"/>
    <mergeCell ref="B779:C779"/>
    <mergeCell ref="B773:C773"/>
    <mergeCell ref="B772:C772"/>
    <mergeCell ref="A753:C753"/>
    <mergeCell ref="B757:C757"/>
    <mergeCell ref="B761:C761"/>
    <mergeCell ref="B763:C763"/>
    <mergeCell ref="B650:C650"/>
    <mergeCell ref="A649:C649"/>
    <mergeCell ref="B647:C647"/>
    <mergeCell ref="B640:C640"/>
    <mergeCell ref="B618:C618"/>
    <mergeCell ref="B612:C612"/>
    <mergeCell ref="B611:C611"/>
    <mergeCell ref="B603:C603"/>
    <mergeCell ref="B604:C604"/>
    <mergeCell ref="B802:C802"/>
    <mergeCell ref="B803:C803"/>
    <mergeCell ref="B627:C627"/>
    <mergeCell ref="B632:C632"/>
    <mergeCell ref="B776:C776"/>
    <mergeCell ref="B788:C788"/>
    <mergeCell ref="B743:C743"/>
    <mergeCell ref="B744:C744"/>
    <mergeCell ref="B745:C745"/>
    <mergeCell ref="B746:C746"/>
    <mergeCell ref="A749:C749"/>
    <mergeCell ref="A741:C741"/>
    <mergeCell ref="B742:C742"/>
    <mergeCell ref="C708:D708"/>
    <mergeCell ref="B709:C709"/>
    <mergeCell ref="B710:C710"/>
    <mergeCell ref="A731:C731"/>
    <mergeCell ref="B711:C711"/>
    <mergeCell ref="B747:C747"/>
    <mergeCell ref="A498:C498"/>
    <mergeCell ref="C857:D857"/>
    <mergeCell ref="C851:D851"/>
    <mergeCell ref="B771:C771"/>
    <mergeCell ref="B789:C789"/>
    <mergeCell ref="C843:D843"/>
    <mergeCell ref="B787:C787"/>
    <mergeCell ref="B790:C790"/>
    <mergeCell ref="C844:D844"/>
    <mergeCell ref="B643:C643"/>
    <mergeCell ref="B487:C487"/>
    <mergeCell ref="B470:C470"/>
    <mergeCell ref="B471:C471"/>
    <mergeCell ref="B465:C465"/>
    <mergeCell ref="B466:C466"/>
    <mergeCell ref="B467:C467"/>
    <mergeCell ref="B468:C468"/>
    <mergeCell ref="A480:C480"/>
    <mergeCell ref="B473:C473"/>
    <mergeCell ref="B475:C475"/>
    <mergeCell ref="B501:C501"/>
    <mergeCell ref="B559:C559"/>
    <mergeCell ref="B577:C577"/>
    <mergeCell ref="A556:C556"/>
    <mergeCell ref="B557:C557"/>
    <mergeCell ref="B558:C558"/>
    <mergeCell ref="A554:C554"/>
    <mergeCell ref="B518:C518"/>
    <mergeCell ref="B560:C560"/>
    <mergeCell ref="A564:C564"/>
    <mergeCell ref="B457:C457"/>
    <mergeCell ref="A459:C459"/>
    <mergeCell ref="B472:C472"/>
    <mergeCell ref="B464:C464"/>
    <mergeCell ref="B462:C462"/>
    <mergeCell ref="B463:C463"/>
    <mergeCell ref="B461:C461"/>
    <mergeCell ref="B396:C396"/>
    <mergeCell ref="B445:C445"/>
    <mergeCell ref="B453:C453"/>
    <mergeCell ref="B400:C400"/>
    <mergeCell ref="B440:C440"/>
    <mergeCell ref="B439:C439"/>
    <mergeCell ref="A438:C438"/>
    <mergeCell ref="B444:C444"/>
    <mergeCell ref="B443:C443"/>
    <mergeCell ref="B442:C442"/>
    <mergeCell ref="A890:C890"/>
    <mergeCell ref="A891:C891"/>
    <mergeCell ref="B454:C454"/>
    <mergeCell ref="B455:C455"/>
    <mergeCell ref="B523:C523"/>
    <mergeCell ref="B565:C565"/>
    <mergeCell ref="B524:C524"/>
    <mergeCell ref="A488:C488"/>
    <mergeCell ref="B494:C494"/>
    <mergeCell ref="B522:C522"/>
    <mergeCell ref="B871:D871"/>
    <mergeCell ref="B858:D858"/>
    <mergeCell ref="C845:D845"/>
    <mergeCell ref="C850:D850"/>
    <mergeCell ref="B862:D862"/>
    <mergeCell ref="B868:C868"/>
    <mergeCell ref="B869:C869"/>
    <mergeCell ref="C854:D854"/>
    <mergeCell ref="B863:D863"/>
    <mergeCell ref="B866:D866"/>
    <mergeCell ref="A906:C906"/>
    <mergeCell ref="A904:C904"/>
    <mergeCell ref="A895:C895"/>
    <mergeCell ref="A893:C893"/>
    <mergeCell ref="A902:C902"/>
    <mergeCell ref="A900:C900"/>
    <mergeCell ref="A897:C897"/>
    <mergeCell ref="B793:C793"/>
    <mergeCell ref="B827:C827"/>
    <mergeCell ref="B828:C828"/>
    <mergeCell ref="B806:C806"/>
    <mergeCell ref="A823:C823"/>
    <mergeCell ref="B795:C795"/>
    <mergeCell ref="B794:C794"/>
    <mergeCell ref="B825:C825"/>
    <mergeCell ref="B797:C797"/>
    <mergeCell ref="B826:C826"/>
    <mergeCell ref="B867:C867"/>
    <mergeCell ref="B804:C804"/>
    <mergeCell ref="A830:C830"/>
    <mergeCell ref="B841:C841"/>
    <mergeCell ref="A812:C812"/>
    <mergeCell ref="B441:C441"/>
    <mergeCell ref="B452:C452"/>
    <mergeCell ref="B680:C680"/>
    <mergeCell ref="B586:C586"/>
    <mergeCell ref="B653:C653"/>
    <mergeCell ref="A658:C658"/>
    <mergeCell ref="A677:C677"/>
    <mergeCell ref="B520:C520"/>
    <mergeCell ref="B506:C506"/>
    <mergeCell ref="B456:C456"/>
    <mergeCell ref="B721:C721"/>
    <mergeCell ref="B720:C720"/>
    <mergeCell ref="B712:C712"/>
    <mergeCell ref="B713:C713"/>
    <mergeCell ref="B719:C719"/>
    <mergeCell ref="A418:C418"/>
    <mergeCell ref="B419:C419"/>
    <mergeCell ref="B421:C421"/>
    <mergeCell ref="B422:C422"/>
    <mergeCell ref="A432:C432"/>
    <mergeCell ref="A425:C425"/>
    <mergeCell ref="A426:C426"/>
    <mergeCell ref="A435:C435"/>
    <mergeCell ref="B429:C429"/>
    <mergeCell ref="B412:C412"/>
    <mergeCell ref="B413:C413"/>
    <mergeCell ref="B414:C414"/>
    <mergeCell ref="B410:C410"/>
    <mergeCell ref="C18:D18"/>
    <mergeCell ref="C39:E39"/>
    <mergeCell ref="C29:D29"/>
    <mergeCell ref="C19:D19"/>
    <mergeCell ref="C28:D28"/>
    <mergeCell ref="C32:D32"/>
    <mergeCell ref="C27:D27"/>
    <mergeCell ref="C21:D21"/>
    <mergeCell ref="C35:D35"/>
    <mergeCell ref="C23:D23"/>
    <mergeCell ref="B313:C313"/>
    <mergeCell ref="C20:D20"/>
    <mergeCell ref="C30:D30"/>
    <mergeCell ref="A1:F1"/>
    <mergeCell ref="C15:D15"/>
    <mergeCell ref="C16:D16"/>
    <mergeCell ref="C17:D17"/>
    <mergeCell ref="C14:D14"/>
    <mergeCell ref="C4:D4"/>
    <mergeCell ref="C6:D6"/>
    <mergeCell ref="C13:D13"/>
    <mergeCell ref="B762:C762"/>
    <mergeCell ref="B768:C768"/>
    <mergeCell ref="B765:C765"/>
    <mergeCell ref="B758:C758"/>
    <mergeCell ref="B760:C760"/>
    <mergeCell ref="B679:C679"/>
    <mergeCell ref="B686:C686"/>
    <mergeCell ref="B700:C700"/>
    <mergeCell ref="B682:C682"/>
    <mergeCell ref="B683:C683"/>
    <mergeCell ref="B659:C659"/>
    <mergeCell ref="A707:C707"/>
    <mergeCell ref="B654:C654"/>
    <mergeCell ref="B685:C685"/>
    <mergeCell ref="A695:C695"/>
    <mergeCell ref="B694:C694"/>
    <mergeCell ref="B660:C660"/>
    <mergeCell ref="B595:C595"/>
    <mergeCell ref="B580:C580"/>
    <mergeCell ref="B589:C589"/>
    <mergeCell ref="B678:C678"/>
    <mergeCell ref="B582:C582"/>
    <mergeCell ref="B587:C587"/>
    <mergeCell ref="B625:C625"/>
    <mergeCell ref="B635:C635"/>
    <mergeCell ref="B626:C626"/>
    <mergeCell ref="B594:C594"/>
    <mergeCell ref="B734:C734"/>
    <mergeCell ref="A736:C736"/>
    <mergeCell ref="A724:C724"/>
    <mergeCell ref="A726:C726"/>
    <mergeCell ref="B727:C727"/>
    <mergeCell ref="B735:C735"/>
    <mergeCell ref="A733:C733"/>
    <mergeCell ref="B729:C729"/>
    <mergeCell ref="B728:C728"/>
    <mergeCell ref="B597:C597"/>
    <mergeCell ref="B598:C598"/>
    <mergeCell ref="B606:C606"/>
    <mergeCell ref="B596:C596"/>
    <mergeCell ref="B600:C600"/>
    <mergeCell ref="B602:C602"/>
    <mergeCell ref="B781:C781"/>
    <mergeCell ref="B46:C46"/>
    <mergeCell ref="B77:C77"/>
    <mergeCell ref="B641:C641"/>
    <mergeCell ref="B715:C715"/>
    <mergeCell ref="A676:C676"/>
    <mergeCell ref="B702:C702"/>
    <mergeCell ref="B684:C684"/>
    <mergeCell ref="B218:C218"/>
    <mergeCell ref="B375:C375"/>
    <mergeCell ref="B395:C395"/>
    <mergeCell ref="A352:C352"/>
    <mergeCell ref="B780:C780"/>
    <mergeCell ref="B681:C681"/>
    <mergeCell ref="B591:C591"/>
    <mergeCell ref="B590:C590"/>
    <mergeCell ref="B613:C613"/>
    <mergeCell ref="B592:C592"/>
    <mergeCell ref="B608:C608"/>
    <mergeCell ref="B374:C374"/>
    <mergeCell ref="D40:E40"/>
    <mergeCell ref="B45:C45"/>
    <mergeCell ref="A42:F42"/>
    <mergeCell ref="B139:C139"/>
    <mergeCell ref="A43:F43"/>
    <mergeCell ref="A356:C356"/>
    <mergeCell ref="A366:C366"/>
    <mergeCell ref="B367:C367"/>
    <mergeCell ref="C339:D339"/>
    <mergeCell ref="A348:D348"/>
    <mergeCell ref="C24:D24"/>
    <mergeCell ref="B122:C122"/>
    <mergeCell ref="A347:F347"/>
    <mergeCell ref="B150:C150"/>
    <mergeCell ref="B158:C158"/>
    <mergeCell ref="B163:C163"/>
    <mergeCell ref="B168:C168"/>
    <mergeCell ref="B343:C343"/>
    <mergeCell ref="B257:C257"/>
    <mergeCell ref="C31:D31"/>
    <mergeCell ref="B368:C368"/>
    <mergeCell ref="B674:C674"/>
    <mergeCell ref="B416:C416"/>
    <mergeCell ref="B605:C605"/>
    <mergeCell ref="B661:C661"/>
    <mergeCell ref="B672:C672"/>
    <mergeCell ref="A570:C570"/>
    <mergeCell ref="B571:C571"/>
    <mergeCell ref="B581:C581"/>
    <mergeCell ref="B651:C651"/>
    <mergeCell ref="B402:C402"/>
    <mergeCell ref="B377:C377"/>
    <mergeCell ref="B521:C521"/>
    <mergeCell ref="B397:C397"/>
    <mergeCell ref="A417:C417"/>
    <mergeCell ref="B405:C405"/>
    <mergeCell ref="B406:C406"/>
    <mergeCell ref="B407:C407"/>
    <mergeCell ref="B408:C408"/>
    <mergeCell ref="B409:C409"/>
    <mergeCell ref="C36:D36"/>
    <mergeCell ref="C37:D37"/>
    <mergeCell ref="B415:C415"/>
    <mergeCell ref="B394:C394"/>
    <mergeCell ref="B376:C376"/>
    <mergeCell ref="B393:C393"/>
    <mergeCell ref="B404:C404"/>
    <mergeCell ref="B411:C411"/>
    <mergeCell ref="B398:C398"/>
    <mergeCell ref="B399:C399"/>
    <mergeCell ref="C9:D9"/>
    <mergeCell ref="B870:C870"/>
    <mergeCell ref="A877:F877"/>
    <mergeCell ref="A889:C889"/>
    <mergeCell ref="A881:C881"/>
    <mergeCell ref="A883:C883"/>
    <mergeCell ref="B879:C879"/>
    <mergeCell ref="A885:C885"/>
    <mergeCell ref="A887:C887"/>
    <mergeCell ref="C25:D25"/>
  </mergeCells>
  <printOptions/>
  <pageMargins left="0.1968503937007874" right="0" top="0.5905511811023623" bottom="0.5905511811023623" header="0.31496062992125984" footer="0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kuba&amp;company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Sylwia Kołodziej</cp:lastModifiedBy>
  <cp:lastPrinted>2007-04-18T12:49:04Z</cp:lastPrinted>
  <dcterms:created xsi:type="dcterms:W3CDTF">2004-11-20T13:18:05Z</dcterms:created>
  <dcterms:modified xsi:type="dcterms:W3CDTF">2008-09-26T06:29:40Z</dcterms:modified>
  <cp:category/>
  <cp:version/>
  <cp:contentType/>
  <cp:contentStatus/>
</cp:coreProperties>
</file>